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bov\Documents\_ZAKA\OSVČ\_FINITO\D+Architekti_NEHRADOV\11_TABULKY\"/>
    </mc:Choice>
  </mc:AlternateContent>
  <xr:revisionPtr revIDLastSave="0" documentId="13_ncr:1_{706B277D-9792-472B-AE1A-8EFC26BA75C4}" xr6:coauthVersionLast="47" xr6:coauthVersionMax="47" xr10:uidLastSave="{00000000-0000-0000-0000-000000000000}"/>
  <bookViews>
    <workbookView xWindow="-38510" yWindow="2210" windowWidth="38620" windowHeight="21100" xr2:uid="{00000000-000D-0000-FFFF-FFFF00000000}"/>
  </bookViews>
  <sheets>
    <sheet name="ROSTLINNÝ MATERIÁL" sheetId="8" r:id="rId1"/>
    <sheet name="VÝKAZ VÝMĚR" sheetId="3" r:id="rId2"/>
    <sheet name="NÁSLEDNÁ PÉČE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3" l="1"/>
  <c r="D47" i="3"/>
  <c r="D45" i="3"/>
  <c r="G45" i="3" s="1"/>
  <c r="D43" i="3"/>
  <c r="D42" i="3"/>
  <c r="I43" i="8"/>
  <c r="K43" i="8" s="1"/>
  <c r="I42" i="8"/>
  <c r="K42" i="8" s="1"/>
  <c r="I41" i="8"/>
  <c r="K41" i="8" s="1"/>
  <c r="I40" i="8"/>
  <c r="K40" i="8" s="1"/>
  <c r="I37" i="8"/>
  <c r="K37" i="8" s="1"/>
  <c r="I36" i="8"/>
  <c r="K36" i="8" s="1"/>
  <c r="I35" i="8"/>
  <c r="K35" i="8" s="1"/>
  <c r="I34" i="8"/>
  <c r="K34" i="8" s="1"/>
  <c r="I33" i="8"/>
  <c r="K33" i="8" s="1"/>
  <c r="I32" i="8"/>
  <c r="K32" i="8" s="1"/>
  <c r="I31" i="8"/>
  <c r="K31" i="8" s="1"/>
  <c r="I30" i="8"/>
  <c r="K30" i="8" s="1"/>
  <c r="I29" i="8"/>
  <c r="K29" i="8" s="1"/>
  <c r="I28" i="8"/>
  <c r="K28" i="8" s="1"/>
  <c r="I27" i="8"/>
  <c r="K27" i="8" s="1"/>
  <c r="I26" i="8"/>
  <c r="K26" i="8" s="1"/>
  <c r="I25" i="8"/>
  <c r="K25" i="8" s="1"/>
  <c r="I24" i="8"/>
  <c r="K24" i="8" s="1"/>
  <c r="I23" i="8"/>
  <c r="K23" i="8" s="1"/>
  <c r="I22" i="8"/>
  <c r="K22" i="8" s="1"/>
  <c r="I21" i="8"/>
  <c r="K21" i="8" s="1"/>
  <c r="I20" i="8"/>
  <c r="K20" i="8" s="1"/>
  <c r="I19" i="8"/>
  <c r="K19" i="8" s="1"/>
  <c r="I18" i="8"/>
  <c r="K18" i="8" s="1"/>
  <c r="I17" i="8"/>
  <c r="K17" i="8" s="1"/>
  <c r="I16" i="8"/>
  <c r="K16" i="8" s="1"/>
  <c r="I15" i="8"/>
  <c r="K15" i="8" s="1"/>
  <c r="I14" i="8"/>
  <c r="K14" i="8" s="1"/>
  <c r="I13" i="8"/>
  <c r="K13" i="8" s="1"/>
  <c r="I12" i="8"/>
  <c r="K12" i="8" s="1"/>
  <c r="I11" i="8"/>
  <c r="K11" i="8" s="1"/>
  <c r="I10" i="8"/>
  <c r="K10" i="8" s="1"/>
  <c r="I9" i="8"/>
  <c r="K9" i="8" s="1"/>
  <c r="G50" i="3"/>
  <c r="G49" i="3"/>
  <c r="G46" i="3"/>
  <c r="G44" i="3"/>
  <c r="D41" i="3"/>
  <c r="G41" i="3" s="1"/>
  <c r="D36" i="3"/>
  <c r="G36" i="3" s="1"/>
  <c r="G34" i="3"/>
  <c r="G32" i="3"/>
  <c r="D32" i="3"/>
  <c r="D31" i="3"/>
  <c r="G31" i="3" s="1"/>
  <c r="G37" i="3" s="1"/>
  <c r="G29" i="3"/>
  <c r="D28" i="3"/>
  <c r="G43" i="3" l="1"/>
  <c r="I8" i="8"/>
  <c r="I39" i="8"/>
  <c r="G47" i="3"/>
  <c r="D40" i="3"/>
  <c r="G40" i="3" s="1"/>
  <c r="G48" i="3"/>
  <c r="G42" i="3"/>
  <c r="G51" i="3" l="1"/>
  <c r="H112" i="3" s="1"/>
  <c r="D88" i="3" l="1"/>
  <c r="D96" i="3" s="1"/>
  <c r="D91" i="3"/>
  <c r="D100" i="3" s="1"/>
  <c r="G58" i="7"/>
  <c r="G37" i="7"/>
  <c r="G16" i="7"/>
  <c r="G16" i="3"/>
  <c r="I48" i="8"/>
  <c r="D82" i="3" s="1"/>
  <c r="D87" i="3" s="1"/>
  <c r="I46" i="8"/>
  <c r="I47" i="8"/>
  <c r="D60" i="3"/>
  <c r="D61" i="3"/>
  <c r="D59" i="3"/>
  <c r="K47" i="8" l="1"/>
  <c r="D89" i="3"/>
  <c r="D101" i="3" s="1"/>
  <c r="G91" i="3"/>
  <c r="D98" i="3"/>
  <c r="G104" i="3"/>
  <c r="G103" i="3"/>
  <c r="G66" i="7"/>
  <c r="G64" i="7"/>
  <c r="G63" i="7"/>
  <c r="G62" i="7"/>
  <c r="G61" i="7"/>
  <c r="G60" i="7"/>
  <c r="G57" i="7"/>
  <c r="G55" i="7"/>
  <c r="G54" i="7"/>
  <c r="G53" i="7"/>
  <c r="G52" i="7"/>
  <c r="G51" i="7"/>
  <c r="G50" i="7"/>
  <c r="G45" i="7"/>
  <c r="G43" i="7"/>
  <c r="G42" i="7"/>
  <c r="G41" i="7"/>
  <c r="G40" i="7"/>
  <c r="G39" i="7"/>
  <c r="G36" i="7"/>
  <c r="G34" i="7"/>
  <c r="G33" i="7"/>
  <c r="G32" i="7"/>
  <c r="G31" i="7"/>
  <c r="G30" i="7"/>
  <c r="G29" i="7"/>
  <c r="G24" i="7"/>
  <c r="G18" i="7"/>
  <c r="G21" i="7"/>
  <c r="G22" i="7"/>
  <c r="G15" i="7"/>
  <c r="G19" i="7"/>
  <c r="G61" i="3"/>
  <c r="D69" i="3"/>
  <c r="G77" i="3"/>
  <c r="G76" i="3"/>
  <c r="G73" i="3"/>
  <c r="K48" i="8"/>
  <c r="G63" i="3"/>
  <c r="G59" i="3"/>
  <c r="G57" i="3"/>
  <c r="G67" i="7" l="1"/>
  <c r="I45" i="8"/>
  <c r="G96" i="3"/>
  <c r="G46" i="7"/>
  <c r="G83" i="3" l="1"/>
  <c r="G82" i="3"/>
  <c r="D81" i="3"/>
  <c r="G55" i="3"/>
  <c r="D54" i="3"/>
  <c r="G24" i="3"/>
  <c r="G23" i="3"/>
  <c r="G10" i="3"/>
  <c r="G8" i="3"/>
  <c r="E1" i="7"/>
  <c r="E1" i="3"/>
  <c r="E2" i="7"/>
  <c r="K46" i="8"/>
  <c r="D7" i="7" l="1"/>
  <c r="D28" i="7" s="1"/>
  <c r="G60" i="3"/>
  <c r="D97" i="3"/>
  <c r="G97" i="3" s="1"/>
  <c r="D99" i="3"/>
  <c r="G99" i="3" s="1"/>
  <c r="D95" i="3"/>
  <c r="G95" i="3" s="1"/>
  <c r="D85" i="3"/>
  <c r="G85" i="3" s="1"/>
  <c r="D17" i="7"/>
  <c r="D38" i="7" s="1"/>
  <c r="G98" i="3"/>
  <c r="D102" i="3"/>
  <c r="G102" i="3" s="1"/>
  <c r="G101" i="3"/>
  <c r="G100" i="3"/>
  <c r="D14" i="7"/>
  <c r="G88" i="3"/>
  <c r="D75" i="3"/>
  <c r="D74" i="3"/>
  <c r="G74" i="3" s="1"/>
  <c r="D71" i="3"/>
  <c r="G71" i="3" s="1"/>
  <c r="G70" i="3"/>
  <c r="G69" i="3"/>
  <c r="G68" i="3"/>
  <c r="E2" i="3"/>
  <c r="D49" i="7" l="1"/>
  <c r="G64" i="3"/>
  <c r="G65" i="3" s="1"/>
  <c r="D59" i="7"/>
  <c r="G105" i="3"/>
  <c r="D35" i="7"/>
  <c r="D56" i="7"/>
  <c r="G75" i="3"/>
  <c r="G78" i="3" s="1"/>
  <c r="G87" i="3"/>
  <c r="G92" i="3" s="1"/>
  <c r="G20" i="7" l="1"/>
  <c r="G13" i="7"/>
  <c r="G12" i="7"/>
  <c r="G11" i="7"/>
  <c r="G10" i="7"/>
  <c r="G9" i="7"/>
  <c r="G8" i="7"/>
  <c r="G25" i="7" l="1"/>
  <c r="G73" i="7" s="1"/>
  <c r="H1" i="7" l="1"/>
  <c r="H1" i="3"/>
  <c r="H2" i="3" l="1"/>
  <c r="G74" i="7" l="1"/>
  <c r="H2" i="7"/>
  <c r="G15" i="3"/>
  <c r="G17" i="3" s="1"/>
  <c r="D14" i="3"/>
  <c r="G51" i="8"/>
  <c r="D51" i="8" s="1"/>
  <c r="I51" i="8" s="1"/>
  <c r="K51" i="8" s="1"/>
  <c r="K52" i="8" s="1"/>
  <c r="K60" i="8" s="1"/>
  <c r="D23" i="7" l="1"/>
  <c r="D9" i="3"/>
  <c r="G9" i="3" s="1"/>
  <c r="G11" i="3" s="1"/>
  <c r="D22" i="3"/>
  <c r="G22" i="3" s="1"/>
  <c r="D20" i="3"/>
  <c r="G20" i="3" s="1"/>
  <c r="G25" i="3" s="1"/>
  <c r="D21" i="3"/>
  <c r="G21" i="3" s="1"/>
  <c r="D65" i="7"/>
  <c r="D44" i="7"/>
</calcChain>
</file>

<file path=xl/sharedStrings.xml><?xml version="1.0" encoding="utf-8"?>
<sst xmlns="http://schemas.openxmlformats.org/spreadsheetml/2006/main" count="566" uniqueCount="228">
  <si>
    <t>zařízení staveniště (úklidové práce, wc, zázemí atd.)</t>
  </si>
  <si>
    <t>úklid parcely + demolice (sběr kamenů, úklid po stavbě - vč. odvozu)</t>
  </si>
  <si>
    <t>množství</t>
  </si>
  <si>
    <t>m. j.</t>
  </si>
  <si>
    <t>cena/m.j.</t>
  </si>
  <si>
    <t>celkem</t>
  </si>
  <si>
    <t>POZNÁMKA</t>
  </si>
  <si>
    <t>přesuny hmot a nakládání</t>
  </si>
  <si>
    <t>soubor</t>
  </si>
  <si>
    <t>ZÁHONY</t>
  </si>
  <si>
    <t>KEŘE</t>
  </si>
  <si>
    <t>ks</t>
  </si>
  <si>
    <t>POZNÁMKY:</t>
  </si>
  <si>
    <t>Ceny jsou uvedeny bez DPH!</t>
  </si>
  <si>
    <t>m.j.</t>
  </si>
  <si>
    <t>VÝKAZ VÝMĚR - SLEPÝ</t>
  </si>
  <si>
    <t>x</t>
  </si>
  <si>
    <t>ROSTLINNÝ MATERIÁL</t>
  </si>
  <si>
    <t>TRVALKY, TRAVINY</t>
  </si>
  <si>
    <t>Za kontrolu platnosti vzorců v tabulce odpovídá realizační firma.</t>
  </si>
  <si>
    <t>m3</t>
  </si>
  <si>
    <t>kg</t>
  </si>
  <si>
    <t>Vyplňovat pouze oranžová pole!</t>
  </si>
  <si>
    <t>Jakékoliv náhrady rostlinného materiálu musí realizační firma konzultovat s projektantem!</t>
  </si>
  <si>
    <t>cena/ks</t>
  </si>
  <si>
    <t>název</t>
  </si>
  <si>
    <t>český název</t>
  </si>
  <si>
    <t>velikost</t>
  </si>
  <si>
    <t>POZNÁMKA:</t>
  </si>
  <si>
    <t>DŘEVINY - SOLITERY</t>
  </si>
  <si>
    <t>mezisoučet - rostlinný materiál</t>
  </si>
  <si>
    <t>mm</t>
  </si>
  <si>
    <t>CIBULOVINY</t>
  </si>
  <si>
    <t>cibule</t>
  </si>
  <si>
    <t>CELKOVÁ CENA ROSTLINNÉHO MATERIÁLU BEZ DPH</t>
  </si>
  <si>
    <t>souborů</t>
  </si>
  <si>
    <t>Vyplňovat pouze oranžová pole</t>
  </si>
  <si>
    <t>m2</t>
  </si>
  <si>
    <t>g/ks</t>
  </si>
  <si>
    <t>CENA NÁSLEDNÉ ÚDRŽBY BEZ DPH</t>
  </si>
  <si>
    <t>CENA NÁSLEDNÉ ÚDRŽBY VČ. DPH 21%</t>
  </si>
  <si>
    <t>v pásu 5m kolem vozovky</t>
  </si>
  <si>
    <t>mechanické odplevelování</t>
  </si>
  <si>
    <t>kvalifikované -  nutná znalost sortimentu!</t>
  </si>
  <si>
    <t>úklid odpadků, listí, organického materiálu a odkavetlých částí rostlin, vč. urovnání povrchu záhonu a odvozu</t>
  </si>
  <si>
    <t>sestřih remontujících trvalek a odstranění odkvetlých cibulovin (10-30% plochy)</t>
  </si>
  <si>
    <t>b.m</t>
  </si>
  <si>
    <t>NÁSLEDNÁ PÉČE - 1. rok po založení</t>
  </si>
  <si>
    <t>ročně</t>
  </si>
  <si>
    <t>NÁSLEDNÁ PÉČE - 2. rok po založení</t>
  </si>
  <si>
    <t>výchovný řez stromů</t>
  </si>
  <si>
    <t>propláchnutí záhonů od posypové soli vodou - březen; 25 l/m2</t>
  </si>
  <si>
    <t>NÁSLEDNÁ PÉČE - 3. rok po založení</t>
  </si>
  <si>
    <t>mezisoučet - následná péče</t>
  </si>
  <si>
    <t>skládkování, odvoz a likvidace odpadu</t>
  </si>
  <si>
    <t xml:space="preserve">mezisoučet </t>
  </si>
  <si>
    <t>mezisoučet</t>
  </si>
  <si>
    <t>T.4</t>
  </si>
  <si>
    <t>T.5</t>
  </si>
  <si>
    <t>Extenzivní travobylinná směs: VV-17/1 Krajinná travní směs s jetelem plazivým</t>
  </si>
  <si>
    <t>výsevek: 30 g/m2</t>
  </si>
  <si>
    <t>Z.2</t>
  </si>
  <si>
    <t>D.1</t>
  </si>
  <si>
    <t>Soliterní stromy listnaté, ok 14-16</t>
  </si>
  <si>
    <t>všechny složky dokonale promísit!</t>
  </si>
  <si>
    <t>Agrosil LR - půdní kondicionér (na dno výsadbové jámy)</t>
  </si>
  <si>
    <t>Listnaté stromy - kotvení stromů 3 kůly nahoře spojenými překlady a se spodní ohrádnou ze 3 překladů, vyvázány širokými úvazy</t>
  </si>
  <si>
    <t>Vícekmeny - kotvení zemní kotvou (Kotvos, Platypus nebo obdobné)</t>
  </si>
  <si>
    <t>PŘEDPOKLÁDANÁ CENA REALIZACE</t>
  </si>
  <si>
    <t>ZAHRADNICKÁ ČÁST - TRÁVNÍKY</t>
  </si>
  <si>
    <t>CELKOVÝ SOUPIS</t>
  </si>
  <si>
    <t>ZAHRADNICKÁ ČÁST - SOLITERY</t>
  </si>
  <si>
    <t>ZAHRADNICKÁ ČÁST - DEŠŤOVÉ ZÁHONY</t>
  </si>
  <si>
    <t>ZAHRADNICKÁ ČÁST - EXTENZIVNÍ ZÁHONY</t>
  </si>
  <si>
    <t>doprava zlepčujícího a rostlinného materiálu</t>
  </si>
  <si>
    <t>MULČ</t>
  </si>
  <si>
    <t>ZLEPŠUJÍCÍ MATERIÁL - PŘÍPRAVA STANOVIŠTĚ</t>
  </si>
  <si>
    <t>b. m</t>
  </si>
  <si>
    <t>plošné navezení 100 mm ornice</t>
  </si>
  <si>
    <t>plošné navezení 100 mm kameniva fr. 2-5 mm</t>
  </si>
  <si>
    <t>odtěžení svrchních 300 mm zeminy (pod hranu okolního terénu)</t>
  </si>
  <si>
    <t>výsadba</t>
  </si>
  <si>
    <t>Smíšené extenzivní záhony</t>
  </si>
  <si>
    <t>barva a typ musí být vyvzorkovány a potvrzeny investorem/autorským dozorem. Upřednostňována je rzivá/hnědá barva (např. ortorula, granit)</t>
  </si>
  <si>
    <t>vylepšení půdy: 100 mm kameniva fr. 2-5 mm</t>
  </si>
  <si>
    <t>vylepšení půdy: 100 mm kvalitní ornice</t>
  </si>
  <si>
    <t>plošné navezení 50 mm ostrohranného štěrku  fr. 8-16 mm</t>
  </si>
  <si>
    <t>doprava zlepšujícího a rostlinného materiálu</t>
  </si>
  <si>
    <t>zahradnická příprava (kultivátorování, uhrabání, výsev, válcování)</t>
  </si>
  <si>
    <t>l</t>
  </si>
  <si>
    <t>TECHNICKÉ PRVKY</t>
  </si>
  <si>
    <t>lemy - ocelová pásovina; výška 100 mm, tl. 5 mm, každých 50 cm kotveno navařenými roxory do hloubky 40 cm</t>
  </si>
  <si>
    <t>včetně roxorů, vyměření a svařování, spotřební materiál</t>
  </si>
  <si>
    <t>instalace ocelových lemů do úrovně terénu</t>
  </si>
  <si>
    <t>množství celkem</t>
  </si>
  <si>
    <t>TRÁVNÍKY</t>
  </si>
  <si>
    <t>výsevek (g/m2)</t>
  </si>
  <si>
    <t>osivo/kg</t>
  </si>
  <si>
    <t>plocha celkem</t>
  </si>
  <si>
    <t>promísení vrstev (23-30 cm hloubky)</t>
  </si>
  <si>
    <t>promísit do hloubky 20-30 cm</t>
  </si>
  <si>
    <t>chemické odplevelení</t>
  </si>
  <si>
    <t>navezení 200 mm kameniva fr. 2-5 mm na dno výkopu</t>
  </si>
  <si>
    <t>plošné pokrytí terénn deprese 200 mm substrátu tvořeného směsí písku, kompostu a ornice v poměru 5:3:2</t>
  </si>
  <si>
    <t>zálivka 20 l/m2 - 3x s odstupem několika dní</t>
  </si>
  <si>
    <t>PRÁCE - DEŠŤOVÉ ZÁHONY</t>
  </si>
  <si>
    <t>PRÁCE - EXTENZIVNÍ ZÁHONY</t>
  </si>
  <si>
    <t>PRÁCE - TRÁVNÍKY</t>
  </si>
  <si>
    <t>nutná koordinace se stavbou - ve stejném kroku bude provedena instalace bezpečnostního přepadu!</t>
  </si>
  <si>
    <t>vyskládání míst vtoků z chodníku lomovým kamenem fr. 32/63 mm</t>
  </si>
  <si>
    <t>ostrohranný štěrk fr. 8-16 mm, 50 mm vrstva</t>
  </si>
  <si>
    <t>drenáž - 200 mm vrstva kameniva fr. 2-5 mm</t>
  </si>
  <si>
    <t>zálivka 20 l/m2 - až do předání</t>
  </si>
  <si>
    <t>substrát (200 mm vrstva níže uvedené směsi v poměru 3:5:2)</t>
  </si>
  <si>
    <t>jarní seč trvalek vč. shrabání a odvozu posečené hmoty - únor</t>
  </si>
  <si>
    <t>zálivka keřů v letních měsících - pokropením na list; 50 l/m2</t>
  </si>
  <si>
    <t>STROMY A SOLITERY</t>
  </si>
  <si>
    <t>doplnění mulče</t>
  </si>
  <si>
    <t>ruční vypletí zálivkové mísy</t>
  </si>
  <si>
    <t>sečení s odstraněním posečené biomasy</t>
  </si>
  <si>
    <t>zálivka trvalek v letních měsících - pokropením na list; 10 l/m2</t>
  </si>
  <si>
    <t>kontrola úvazků, ochrany kmene a nátěrů</t>
  </si>
  <si>
    <t>PŘÍPRAVA</t>
  </si>
  <si>
    <t>Dešťový záhon</t>
  </si>
  <si>
    <t>plošné navezení 100 mm mulče (borka)</t>
  </si>
  <si>
    <t>jednotlivé druhy viz Soupis rostlinného materiálu</t>
  </si>
  <si>
    <t>zahradnická borka, vrstva 100 mm (cca 3,16 m2/strom)</t>
  </si>
  <si>
    <t>hloubení výsadbových jam (min. 1,5 x násobek průměru balu)</t>
  </si>
  <si>
    <t>instalace zemních kotev</t>
  </si>
  <si>
    <t>zálivka v letních měsících - podmokem, v jedné dávce do zálivkové mísy, 70 l/ks</t>
  </si>
  <si>
    <t>PRÁCE - SOLITERY</t>
  </si>
  <si>
    <t>výsadba soliter</t>
  </si>
  <si>
    <t>pro zásyp použít směs původní zeminy a kvalitní ornice v poměru 1:1</t>
  </si>
  <si>
    <t>instalace nadzemního kotvení</t>
  </si>
  <si>
    <t>listnaté stromy; po celé délce kmene od báze až po nasazení koruny</t>
  </si>
  <si>
    <t>vytvoření zálivkové mísy</t>
  </si>
  <si>
    <t>nátěr kmene</t>
  </si>
  <si>
    <t>zálivka 70 l/m2</t>
  </si>
  <si>
    <t>lomový kámen fr. 32/63 mm</t>
  </si>
  <si>
    <t>Baptisia australis var.minor</t>
  </si>
  <si>
    <t>Perovskia atriplicifolia 'Blue Spire'</t>
  </si>
  <si>
    <t>Sporobolus heterolepis</t>
  </si>
  <si>
    <t>k9</t>
  </si>
  <si>
    <t>Centranthhus ruber 'Coccineus'</t>
  </si>
  <si>
    <t>Coreopsis lanceolata 'Sterntaler'</t>
  </si>
  <si>
    <t>Coreopsis major</t>
  </si>
  <si>
    <t>Echinacea paradoxa</t>
  </si>
  <si>
    <t xml:space="preserve">Liatris spicata 'Alba'	</t>
  </si>
  <si>
    <t>Nassella (stipa) tenuissima</t>
  </si>
  <si>
    <t>Penstemon digitalis 'Husker's Red'</t>
  </si>
  <si>
    <t>Platycodon grandiflorus</t>
  </si>
  <si>
    <t>Rudbeckia missouriensis</t>
  </si>
  <si>
    <t xml:space="preserve">Solidago sphacelata 'Golden Fleece' </t>
  </si>
  <si>
    <t>Penstemon hirsutus</t>
  </si>
  <si>
    <t>Calamintha nepeta ssp. Nepeta</t>
  </si>
  <si>
    <t>Bouteloua gracilis</t>
  </si>
  <si>
    <t xml:space="preserve">Aster ptarmicoides	</t>
  </si>
  <si>
    <t>Artemisia ludoviciana 'Silver Queen'</t>
  </si>
  <si>
    <t>Tulipa batalinii 'Bright Gem'</t>
  </si>
  <si>
    <t>Tulipa praestans 'Van Tubergen'</t>
  </si>
  <si>
    <t>Camassia leichtlinii 'Caerulea'</t>
  </si>
  <si>
    <t>Narcissus triandrus 'Hawera'</t>
  </si>
  <si>
    <t>variantně: Baptisia australis</t>
  </si>
  <si>
    <t>variantně: Rudbeckia fulgida var. deamii</t>
  </si>
  <si>
    <t>variantně: Coreopsis verticillata 'Grandiflora'</t>
  </si>
  <si>
    <t>variantně: Echinacea purp.'Mango Meadowbrite', Echinacea purpurea 'Sunrise'</t>
  </si>
  <si>
    <t>variantně: var. Camassia quamash</t>
  </si>
  <si>
    <t>zpevnění vtoků z chodníku (stejný druh kamene jako mulč)</t>
  </si>
  <si>
    <t>ostrohranný štěrk fr. 8/46, 500 mm vrstva</t>
  </si>
  <si>
    <t>javor</t>
  </si>
  <si>
    <t>Carpinus betulus</t>
  </si>
  <si>
    <t>habr</t>
  </si>
  <si>
    <t>Amelanchier lamarckii</t>
  </si>
  <si>
    <t>muchovník</t>
  </si>
  <si>
    <t>Acer tataricum ssp. Ginnala</t>
  </si>
  <si>
    <t>Amsonia huribrichtii</t>
  </si>
  <si>
    <t>Amsonia tabermontana</t>
  </si>
  <si>
    <t>Miscanthus sinensis 'Yakushima Dwarf'</t>
  </si>
  <si>
    <t>Eupatorium rugosum 'Chocolate'</t>
  </si>
  <si>
    <t>Aster divaricatus 'Tradescant'</t>
  </si>
  <si>
    <t>Baptisia australis</t>
  </si>
  <si>
    <t>Gaura lindheimeri</t>
  </si>
  <si>
    <t>Hemerocallis 'Elegant Candy'</t>
  </si>
  <si>
    <t>Hemerocallis 'Final Touch'</t>
  </si>
  <si>
    <t>Liatris spicata</t>
  </si>
  <si>
    <t>Kalimeris incisa</t>
  </si>
  <si>
    <t>c1</t>
  </si>
  <si>
    <t>k12</t>
  </si>
  <si>
    <t>14-16</t>
  </si>
  <si>
    <t>150-175</t>
  </si>
  <si>
    <t>175-200</t>
  </si>
  <si>
    <t>Vícekmeny listnaté, rozmezí velikostí 150-175 až 175-200</t>
  </si>
  <si>
    <t>pelyněk</t>
  </si>
  <si>
    <t>amsonie</t>
  </si>
  <si>
    <t>hvězdnice</t>
  </si>
  <si>
    <t>baptisie</t>
  </si>
  <si>
    <t>moskytovka</t>
  </si>
  <si>
    <t>marulka</t>
  </si>
  <si>
    <t>mavuň</t>
  </si>
  <si>
    <t>krásnoočko</t>
  </si>
  <si>
    <t>třapatka</t>
  </si>
  <si>
    <t>sadec</t>
  </si>
  <si>
    <t>třapatkovka</t>
  </si>
  <si>
    <t>svíčkovec</t>
  </si>
  <si>
    <t>denivka</t>
  </si>
  <si>
    <t>japonská astra</t>
  </si>
  <si>
    <t>šuškarda</t>
  </si>
  <si>
    <t>ozdobnice</t>
  </si>
  <si>
    <t>kavyl</t>
  </si>
  <si>
    <t>dračík</t>
  </si>
  <si>
    <t>perovskie</t>
  </si>
  <si>
    <t>boubelka</t>
  </si>
  <si>
    <t>zlatobýl</t>
  </si>
  <si>
    <t>opadavec</t>
  </si>
  <si>
    <t>narcis</t>
  </si>
  <si>
    <t>ladoník</t>
  </si>
  <si>
    <t>tulipán</t>
  </si>
  <si>
    <t>výkop: vytvoření ternénní deprese s rovným dnem o rozměru 2 x 7,5 m a o hlubce dna 0,7 m pod horní hranu sedací zídky, plynulé napojení svahů na okolní terén</t>
  </si>
  <si>
    <t>pouze celkový údaj - rozpis jednotlivých materiálů níže</t>
  </si>
  <si>
    <t>;</t>
  </si>
  <si>
    <t>%</t>
  </si>
  <si>
    <t>praný říční písek (bez jílových částic)</t>
  </si>
  <si>
    <t>kvalitní ornice</t>
  </si>
  <si>
    <t>vyzrálý kompost</t>
  </si>
  <si>
    <t>Nehradov III - Třebíč</t>
  </si>
  <si>
    <t>R03 - etapa 2</t>
  </si>
  <si>
    <t>ochrana kmene proti úpalu - nátěr Arbo-Flex 7 Plus + základový nátěr</t>
  </si>
  <si>
    <t>Pouze solitery v trávníku, solitery v dešťovém záhoně a extenzivních trvalkách budou mulčovány stejným nateriálem, jako záhon!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</si>
</sst>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0.0"/>
    <numFmt numFmtId="165" formatCode="#,##0.00\ &quot;Kč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4"/>
      <color theme="3" tint="0.3999755851924192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1F99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AE8AA"/>
        <bgColor indexed="64"/>
      </patternFill>
    </fill>
    <fill>
      <patternFill patternType="solid">
        <fgColor rgb="FFA9DA7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179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0" fontId="1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14" fontId="5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top"/>
    </xf>
    <xf numFmtId="0" fontId="16" fillId="0" borderId="0" xfId="0" applyFont="1"/>
    <xf numFmtId="0" fontId="0" fillId="0" borderId="5" xfId="0" applyBorder="1"/>
    <xf numFmtId="164" fontId="5" fillId="0" borderId="5" xfId="0" applyNumberFormat="1" applyFont="1" applyBorder="1" applyAlignment="1">
      <alignment horizontal="left"/>
    </xf>
    <xf numFmtId="44" fontId="0" fillId="0" borderId="0" xfId="0" applyNumberFormat="1" applyAlignment="1">
      <alignment horizontal="center" vertical="top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 vertical="top"/>
    </xf>
    <xf numFmtId="0" fontId="12" fillId="8" borderId="5" xfId="0" applyFont="1" applyFill="1" applyBorder="1"/>
    <xf numFmtId="0" fontId="0" fillId="0" borderId="5" xfId="0" applyBorder="1" applyAlignment="1">
      <alignment horizontal="center"/>
    </xf>
    <xf numFmtId="0" fontId="0" fillId="0" borderId="10" xfId="0" applyBorder="1"/>
    <xf numFmtId="165" fontId="3" fillId="4" borderId="15" xfId="0" applyNumberFormat="1" applyFont="1" applyFill="1" applyBorder="1" applyAlignment="1">
      <alignment horizontal="left"/>
    </xf>
    <xf numFmtId="0" fontId="8" fillId="5" borderId="14" xfId="0" applyFont="1" applyFill="1" applyBorder="1" applyAlignment="1">
      <alignment horizontal="left" vertical="center"/>
    </xf>
    <xf numFmtId="0" fontId="1" fillId="5" borderId="11" xfId="0" applyFont="1" applyFill="1" applyBorder="1" applyAlignment="1">
      <alignment vertical="center"/>
    </xf>
    <xf numFmtId="0" fontId="15" fillId="9" borderId="5" xfId="0" applyFont="1" applyFill="1" applyBorder="1" applyAlignment="1">
      <alignment horizontal="center" vertical="center"/>
    </xf>
    <xf numFmtId="0" fontId="8" fillId="9" borderId="14" xfId="0" applyFont="1" applyFill="1" applyBorder="1" applyAlignment="1">
      <alignment horizontal="left" vertical="center"/>
    </xf>
    <xf numFmtId="0" fontId="1" fillId="9" borderId="11" xfId="0" applyFont="1" applyFill="1" applyBorder="1" applyAlignment="1">
      <alignment vertical="center"/>
    </xf>
    <xf numFmtId="0" fontId="12" fillId="8" borderId="10" xfId="0" applyFont="1" applyFill="1" applyBorder="1"/>
    <xf numFmtId="0" fontId="12" fillId="8" borderId="6" xfId="0" applyFont="1" applyFill="1" applyBorder="1"/>
    <xf numFmtId="0" fontId="11" fillId="0" borderId="0" xfId="0" applyFont="1" applyAlignment="1">
      <alignment horizontal="right"/>
    </xf>
    <xf numFmtId="1" fontId="12" fillId="8" borderId="5" xfId="0" applyNumberFormat="1" applyFont="1" applyFill="1" applyBorder="1" applyAlignment="1">
      <alignment horizontal="center"/>
    </xf>
    <xf numFmtId="0" fontId="18" fillId="0" borderId="10" xfId="0" applyFont="1" applyBorder="1"/>
    <xf numFmtId="0" fontId="7" fillId="7" borderId="8" xfId="0" applyFont="1" applyFill="1" applyBorder="1" applyAlignment="1">
      <alignment vertical="center"/>
    </xf>
    <xf numFmtId="0" fontId="15" fillId="7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5" xfId="0" applyBorder="1" applyAlignment="1">
      <alignment horizontal="left"/>
    </xf>
    <xf numFmtId="0" fontId="15" fillId="9" borderId="10" xfId="0" applyFont="1" applyFill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2" xfId="0" applyBorder="1"/>
    <xf numFmtId="0" fontId="0" fillId="0" borderId="5" xfId="0" applyBorder="1" applyAlignment="1">
      <alignment horizontal="left" wrapText="1"/>
    </xf>
    <xf numFmtId="165" fontId="3" fillId="4" borderId="5" xfId="0" applyNumberFormat="1" applyFont="1" applyFill="1" applyBorder="1" applyAlignment="1">
      <alignment horizontal="left"/>
    </xf>
    <xf numFmtId="164" fontId="5" fillId="0" borderId="5" xfId="0" applyNumberFormat="1" applyFont="1" applyBorder="1"/>
    <xf numFmtId="0" fontId="18" fillId="2" borderId="5" xfId="0" applyFont="1" applyFill="1" applyBorder="1"/>
    <xf numFmtId="0" fontId="18" fillId="2" borderId="5" xfId="0" applyFont="1" applyFill="1" applyBorder="1" applyAlignment="1">
      <alignment wrapText="1"/>
    </xf>
    <xf numFmtId="165" fontId="0" fillId="4" borderId="5" xfId="0" applyNumberFormat="1" applyFill="1" applyBorder="1" applyAlignment="1">
      <alignment horizontal="left"/>
    </xf>
    <xf numFmtId="0" fontId="10" fillId="0" borderId="0" xfId="0" applyFont="1"/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5" borderId="4" xfId="0" applyFont="1" applyFill="1" applyBorder="1" applyAlignment="1">
      <alignment vertical="center"/>
    </xf>
    <xf numFmtId="0" fontId="13" fillId="5" borderId="2" xfId="0" applyFont="1" applyFill="1" applyBorder="1" applyAlignment="1">
      <alignment vertical="center"/>
    </xf>
    <xf numFmtId="0" fontId="6" fillId="7" borderId="6" xfId="0" applyFont="1" applyFill="1" applyBorder="1" applyAlignment="1">
      <alignment vertical="center"/>
    </xf>
    <xf numFmtId="0" fontId="5" fillId="0" borderId="5" xfId="0" applyFont="1" applyBorder="1"/>
    <xf numFmtId="0" fontId="0" fillId="0" borderId="5" xfId="0" applyBorder="1" applyAlignment="1">
      <alignment wrapText="1"/>
    </xf>
    <xf numFmtId="165" fontId="7" fillId="6" borderId="5" xfId="0" applyNumberFormat="1" applyFont="1" applyFill="1" applyBorder="1" applyAlignment="1">
      <alignment horizontal="center"/>
    </xf>
    <xf numFmtId="0" fontId="12" fillId="6" borderId="5" xfId="0" applyFont="1" applyFill="1" applyBorder="1" applyAlignment="1">
      <alignment horizontal="left"/>
    </xf>
    <xf numFmtId="165" fontId="0" fillId="2" borderId="5" xfId="0" applyNumberFormat="1" applyFill="1" applyBorder="1" applyAlignment="1">
      <alignment horizontal="center"/>
    </xf>
    <xf numFmtId="44" fontId="13" fillId="0" borderId="2" xfId="0" applyNumberFormat="1" applyFont="1" applyBorder="1" applyAlignment="1">
      <alignment vertical="center"/>
    </xf>
    <xf numFmtId="44" fontId="13" fillId="5" borderId="2" xfId="0" applyNumberFormat="1" applyFont="1" applyFill="1" applyBorder="1" applyAlignment="1">
      <alignment vertical="center"/>
    </xf>
    <xf numFmtId="0" fontId="5" fillId="0" borderId="7" xfId="0" applyFont="1" applyBorder="1" applyAlignment="1">
      <alignment wrapText="1"/>
    </xf>
    <xf numFmtId="0" fontId="18" fillId="0" borderId="12" xfId="0" applyFont="1" applyBorder="1"/>
    <xf numFmtId="165" fontId="12" fillId="8" borderId="5" xfId="0" applyNumberFormat="1" applyFont="1" applyFill="1" applyBorder="1"/>
    <xf numFmtId="165" fontId="20" fillId="9" borderId="15" xfId="0" applyNumberFormat="1" applyFont="1" applyFill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/>
    <xf numFmtId="0" fontId="23" fillId="0" borderId="0" xfId="0" applyFont="1"/>
    <xf numFmtId="0" fontId="23" fillId="0" borderId="0" xfId="0" applyFont="1" applyAlignment="1">
      <alignment horizontal="left"/>
    </xf>
    <xf numFmtId="0" fontId="6" fillId="10" borderId="5" xfId="0" applyFont="1" applyFill="1" applyBorder="1" applyAlignment="1">
      <alignment vertical="center"/>
    </xf>
    <xf numFmtId="0" fontId="7" fillId="10" borderId="5" xfId="0" applyFont="1" applyFill="1" applyBorder="1" applyAlignment="1">
      <alignment vertical="center"/>
    </xf>
    <xf numFmtId="0" fontId="15" fillId="1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165" fontId="0" fillId="0" borderId="5" xfId="0" applyNumberForma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8" fillId="10" borderId="14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vertical="center"/>
    </xf>
    <xf numFmtId="0" fontId="1" fillId="10" borderId="12" xfId="0" applyFont="1" applyFill="1" applyBorder="1" applyAlignment="1">
      <alignment vertical="center"/>
    </xf>
    <xf numFmtId="0" fontId="5" fillId="0" borderId="10" xfId="0" applyFont="1" applyBorder="1" applyAlignment="1">
      <alignment horizontal="left" wrapText="1"/>
    </xf>
    <xf numFmtId="0" fontId="6" fillId="11" borderId="5" xfId="0" applyFont="1" applyFill="1" applyBorder="1" applyAlignment="1">
      <alignment vertical="center"/>
    </xf>
    <xf numFmtId="0" fontId="7" fillId="11" borderId="5" xfId="0" applyFont="1" applyFill="1" applyBorder="1" applyAlignment="1">
      <alignment vertical="center"/>
    </xf>
    <xf numFmtId="0" fontId="15" fillId="11" borderId="5" xfId="0" applyFont="1" applyFill="1" applyBorder="1" applyAlignment="1">
      <alignment horizontal="center" vertical="center"/>
    </xf>
    <xf numFmtId="0" fontId="7" fillId="6" borderId="5" xfId="0" applyFont="1" applyFill="1" applyBorder="1"/>
    <xf numFmtId="0" fontId="8" fillId="6" borderId="5" xfId="0" applyFont="1" applyFill="1" applyBorder="1" applyAlignment="1">
      <alignment horizontal="left"/>
    </xf>
    <xf numFmtId="0" fontId="12" fillId="6" borderId="5" xfId="0" applyFont="1" applyFill="1" applyBorder="1" applyAlignment="1">
      <alignment horizontal="right"/>
    </xf>
    <xf numFmtId="0" fontId="7" fillId="6" borderId="5" xfId="0" applyFont="1" applyFill="1" applyBorder="1" applyAlignment="1">
      <alignment wrapText="1"/>
    </xf>
    <xf numFmtId="164" fontId="5" fillId="0" borderId="5" xfId="0" applyNumberFormat="1" applyFont="1" applyBorder="1" applyAlignment="1">
      <alignment horizontal="right"/>
    </xf>
    <xf numFmtId="0" fontId="5" fillId="0" borderId="13" xfId="0" applyFont="1" applyBorder="1" applyAlignment="1">
      <alignment horizontal="left"/>
    </xf>
    <xf numFmtId="0" fontId="0" fillId="0" borderId="0" xfId="0" applyAlignment="1">
      <alignment wrapText="1"/>
    </xf>
    <xf numFmtId="0" fontId="8" fillId="11" borderId="14" xfId="0" applyFont="1" applyFill="1" applyBorder="1" applyAlignment="1">
      <alignment horizontal="center" vertical="center"/>
    </xf>
    <xf numFmtId="0" fontId="1" fillId="11" borderId="11" xfId="0" applyFont="1" applyFill="1" applyBorder="1" applyAlignment="1">
      <alignment vertical="center"/>
    </xf>
    <xf numFmtId="164" fontId="0" fillId="0" borderId="0" xfId="0" applyNumberFormat="1"/>
    <xf numFmtId="0" fontId="22" fillId="6" borderId="5" xfId="0" applyFont="1" applyFill="1" applyBorder="1" applyAlignment="1">
      <alignment wrapText="1"/>
    </xf>
    <xf numFmtId="164" fontId="0" fillId="0" borderId="5" xfId="0" applyNumberFormat="1" applyBorder="1"/>
    <xf numFmtId="0" fontId="18" fillId="2" borderId="0" xfId="0" applyFont="1" applyFill="1"/>
    <xf numFmtId="0" fontId="18" fillId="2" borderId="0" xfId="0" applyFont="1" applyFill="1" applyAlignment="1">
      <alignment wrapText="1"/>
    </xf>
    <xf numFmtId="0" fontId="0" fillId="0" borderId="6" xfId="0" applyBorder="1" applyAlignment="1">
      <alignment horizontal="left" vertical="center" wrapText="1"/>
    </xf>
    <xf numFmtId="164" fontId="0" fillId="0" borderId="6" xfId="0" applyNumberFormat="1" applyBorder="1" applyAlignment="1">
      <alignment horizontal="right"/>
    </xf>
    <xf numFmtId="164" fontId="9" fillId="0" borderId="6" xfId="0" applyNumberFormat="1" applyFont="1" applyBorder="1" applyAlignment="1">
      <alignment horizontal="left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164" fontId="5" fillId="3" borderId="5" xfId="0" applyNumberFormat="1" applyFont="1" applyFill="1" applyBorder="1" applyAlignment="1">
      <alignment horizontal="left"/>
    </xf>
    <xf numFmtId="0" fontId="12" fillId="8" borderId="16" xfId="0" applyFont="1" applyFill="1" applyBorder="1"/>
    <xf numFmtId="165" fontId="5" fillId="4" borderId="10" xfId="0" applyNumberFormat="1" applyFont="1" applyFill="1" applyBorder="1" applyAlignment="1">
      <alignment horizontal="left"/>
    </xf>
    <xf numFmtId="0" fontId="15" fillId="9" borderId="5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left"/>
    </xf>
    <xf numFmtId="1" fontId="12" fillId="0" borderId="5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0" fontId="6" fillId="12" borderId="5" xfId="0" applyFont="1" applyFill="1" applyBorder="1" applyAlignment="1">
      <alignment vertical="center"/>
    </xf>
    <xf numFmtId="0" fontId="7" fillId="12" borderId="5" xfId="0" applyFont="1" applyFill="1" applyBorder="1" applyAlignment="1">
      <alignment vertical="center"/>
    </xf>
    <xf numFmtId="0" fontId="15" fillId="12" borderId="5" xfId="0" applyFont="1" applyFill="1" applyBorder="1" applyAlignment="1">
      <alignment horizontal="center" vertical="center"/>
    </xf>
    <xf numFmtId="0" fontId="8" fillId="12" borderId="14" xfId="0" applyFont="1" applyFill="1" applyBorder="1" applyAlignment="1">
      <alignment horizontal="center" vertical="center"/>
    </xf>
    <xf numFmtId="0" fontId="1" fillId="12" borderId="11" xfId="0" applyFont="1" applyFill="1" applyBorder="1" applyAlignment="1">
      <alignment vertical="center"/>
    </xf>
    <xf numFmtId="0" fontId="1" fillId="12" borderId="12" xfId="0" applyFont="1" applyFill="1" applyBorder="1" applyAlignment="1">
      <alignment vertical="center"/>
    </xf>
    <xf numFmtId="0" fontId="24" fillId="0" borderId="5" xfId="0" applyFont="1" applyBorder="1" applyAlignment="1">
      <alignment wrapText="1"/>
    </xf>
    <xf numFmtId="0" fontId="5" fillId="0" borderId="16" xfId="0" applyFont="1" applyBorder="1" applyAlignment="1">
      <alignment horizontal="left" wrapText="1"/>
    </xf>
    <xf numFmtId="0" fontId="17" fillId="0" borderId="5" xfId="0" applyFont="1" applyBorder="1" applyAlignment="1">
      <alignment horizontal="left"/>
    </xf>
    <xf numFmtId="164" fontId="5" fillId="0" borderId="5" xfId="0" applyNumberFormat="1" applyFont="1" applyBorder="1" applyAlignment="1">
      <alignment horizontal="center" vertical="center"/>
    </xf>
    <xf numFmtId="165" fontId="19" fillId="11" borderId="15" xfId="0" applyNumberFormat="1" applyFont="1" applyFill="1" applyBorder="1" applyAlignment="1">
      <alignment horizontal="center" vertical="center"/>
    </xf>
    <xf numFmtId="165" fontId="19" fillId="10" borderId="15" xfId="0" applyNumberFormat="1" applyFont="1" applyFill="1" applyBorder="1" applyAlignment="1">
      <alignment horizontal="center" vertical="center"/>
    </xf>
    <xf numFmtId="165" fontId="19" fillId="12" borderId="15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vertical="center"/>
    </xf>
    <xf numFmtId="0" fontId="15" fillId="5" borderId="16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vertical="center"/>
    </xf>
    <xf numFmtId="0" fontId="15" fillId="7" borderId="5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165" fontId="20" fillId="5" borderId="15" xfId="0" applyNumberFormat="1" applyFont="1" applyFill="1" applyBorder="1" applyAlignment="1">
      <alignment vertical="center"/>
    </xf>
    <xf numFmtId="1" fontId="15" fillId="5" borderId="5" xfId="0" applyNumberFormat="1" applyFont="1" applyFill="1" applyBorder="1" applyAlignment="1">
      <alignment horizontal="center" vertical="center"/>
    </xf>
    <xf numFmtId="165" fontId="13" fillId="0" borderId="2" xfId="0" applyNumberFormat="1" applyFont="1" applyBorder="1" applyAlignment="1">
      <alignment vertical="center"/>
    </xf>
    <xf numFmtId="0" fontId="5" fillId="0" borderId="6" xfId="0" applyFont="1" applyBorder="1" applyAlignment="1">
      <alignment horizontal="left"/>
    </xf>
    <xf numFmtId="0" fontId="18" fillId="2" borderId="10" xfId="0" applyFont="1" applyFill="1" applyBorder="1" applyAlignment="1">
      <alignment wrapText="1"/>
    </xf>
    <xf numFmtId="0" fontId="1" fillId="0" borderId="5" xfId="0" applyFont="1" applyBorder="1"/>
    <xf numFmtId="0" fontId="0" fillId="0" borderId="13" xfId="0" applyBorder="1" applyAlignment="1">
      <alignment vertical="center"/>
    </xf>
    <xf numFmtId="165" fontId="13" fillId="0" borderId="3" xfId="0" applyNumberFormat="1" applyFont="1" applyBorder="1" applyAlignment="1">
      <alignment vertical="center"/>
    </xf>
    <xf numFmtId="0" fontId="12" fillId="8" borderId="5" xfId="0" applyFont="1" applyFill="1" applyBorder="1" applyAlignment="1">
      <alignment horizontal="center"/>
    </xf>
    <xf numFmtId="1" fontId="26" fillId="2" borderId="5" xfId="0" applyNumberFormat="1" applyFont="1" applyFill="1" applyBorder="1" applyAlignment="1">
      <alignment horizontal="center"/>
    </xf>
    <xf numFmtId="0" fontId="26" fillId="2" borderId="5" xfId="0" applyFont="1" applyFill="1" applyBorder="1"/>
    <xf numFmtId="0" fontId="0" fillId="0" borderId="10" xfId="0" applyBorder="1" applyAlignment="1">
      <alignment wrapText="1"/>
    </xf>
    <xf numFmtId="1" fontId="5" fillId="0" borderId="5" xfId="0" applyNumberFormat="1" applyFont="1" applyBorder="1" applyAlignment="1">
      <alignment horizontal="left"/>
    </xf>
    <xf numFmtId="164" fontId="5" fillId="0" borderId="5" xfId="0" applyNumberFormat="1" applyFont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26" fillId="2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left"/>
    </xf>
    <xf numFmtId="164" fontId="5" fillId="3" borderId="5" xfId="0" applyNumberFormat="1" applyFont="1" applyFill="1" applyBorder="1" applyAlignment="1">
      <alignment horizontal="right" vertical="center"/>
    </xf>
    <xf numFmtId="165" fontId="0" fillId="3" borderId="5" xfId="0" applyNumberFormat="1" applyFill="1" applyBorder="1" applyAlignment="1">
      <alignment horizontal="center" vertical="center"/>
    </xf>
    <xf numFmtId="0" fontId="0" fillId="3" borderId="5" xfId="0" applyFill="1" applyBorder="1"/>
    <xf numFmtId="164" fontId="5" fillId="3" borderId="5" xfId="0" applyNumberFormat="1" applyFont="1" applyFill="1" applyBorder="1" applyAlignment="1">
      <alignment horizontal="left" vertical="center"/>
    </xf>
    <xf numFmtId="0" fontId="15" fillId="9" borderId="1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2" fillId="8" borderId="17" xfId="0" applyFont="1" applyFill="1" applyBorder="1" applyAlignment="1">
      <alignment horizontal="center" wrapText="1"/>
    </xf>
    <xf numFmtId="0" fontId="12" fillId="8" borderId="10" xfId="0" applyFont="1" applyFill="1" applyBorder="1" applyAlignment="1">
      <alignment horizontal="center" wrapText="1"/>
    </xf>
    <xf numFmtId="0" fontId="12" fillId="8" borderId="17" xfId="0" applyFont="1" applyFill="1" applyBorder="1" applyAlignment="1">
      <alignment horizontal="center" wrapText="1"/>
    </xf>
    <xf numFmtId="0" fontId="15" fillId="9" borderId="17" xfId="0" applyFont="1" applyFill="1" applyBorder="1" applyAlignment="1">
      <alignment vertical="center"/>
    </xf>
    <xf numFmtId="0" fontId="15" fillId="9" borderId="10" xfId="0" applyFont="1" applyFill="1" applyBorder="1" applyAlignment="1">
      <alignment vertical="center"/>
    </xf>
    <xf numFmtId="0" fontId="15" fillId="9" borderId="13" xfId="0" applyFont="1" applyFill="1" applyBorder="1" applyAlignment="1">
      <alignment horizontal="center" vertical="center"/>
    </xf>
    <xf numFmtId="0" fontId="15" fillId="9" borderId="13" xfId="0" applyFont="1" applyFill="1" applyBorder="1" applyAlignment="1">
      <alignment horizontal="center" vertical="center" wrapText="1"/>
    </xf>
    <xf numFmtId="0" fontId="15" fillId="9" borderId="12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9F43E"/>
      <color rgb="FFE1F995"/>
      <color rgb="FFE2E2E2"/>
      <color rgb="FFA9DA74"/>
      <color rgb="FFCAE8AA"/>
      <color rgb="FFFFFFCC"/>
      <color rgb="FF9EF8A9"/>
      <color rgb="FFCCFFFF"/>
      <color rgb="FFD0FCD5"/>
      <color rgb="FFE5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1</xdr:col>
      <xdr:colOff>723900</xdr:colOff>
      <xdr:row>1</xdr:row>
      <xdr:rowOff>298277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539"/>
          <a:ext cx="723900" cy="7102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2</xdr:col>
      <xdr:colOff>220345</xdr:colOff>
      <xdr:row>1</xdr:row>
      <xdr:rowOff>299547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539"/>
          <a:ext cx="723900" cy="7102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2</xdr:col>
      <xdr:colOff>222885</xdr:colOff>
      <xdr:row>1</xdr:row>
      <xdr:rowOff>298277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539"/>
          <a:ext cx="723900" cy="710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N60"/>
  <sheetViews>
    <sheetView tabSelected="1" zoomScaleNormal="100" zoomScaleSheetLayoutView="85" workbookViewId="0">
      <selection activeCell="D33" sqref="D33"/>
    </sheetView>
  </sheetViews>
  <sheetFormatPr defaultColWidth="9.15625" defaultRowHeight="14.4" x14ac:dyDescent="0.55000000000000004"/>
  <cols>
    <col min="2" max="2" width="40.3671875" customWidth="1"/>
    <col min="3" max="3" width="16.3125" customWidth="1"/>
    <col min="4" max="4" width="10.734375" customWidth="1"/>
    <col min="5" max="8" width="6.7890625" customWidth="1"/>
    <col min="9" max="11" width="10.15625" customWidth="1"/>
    <col min="12" max="12" width="40.578125" customWidth="1"/>
    <col min="13" max="14" width="9.15625" style="35"/>
  </cols>
  <sheetData>
    <row r="1" spans="2:14" s="1" customFormat="1" ht="35.25" customHeight="1" x14ac:dyDescent="0.55000000000000004">
      <c r="D1" s="9" t="s">
        <v>15</v>
      </c>
      <c r="E1" s="9"/>
      <c r="F1" s="9"/>
      <c r="G1" s="9"/>
      <c r="H1" s="9"/>
      <c r="I1" s="9"/>
      <c r="L1" s="17" t="s">
        <v>225</v>
      </c>
      <c r="M1" s="34"/>
      <c r="N1" s="34"/>
    </row>
    <row r="2" spans="2:14" s="1" customFormat="1" ht="26.25" customHeight="1" thickBot="1" x14ac:dyDescent="0.6">
      <c r="B2" s="8"/>
      <c r="C2" s="8"/>
      <c r="D2" s="11" t="s">
        <v>224</v>
      </c>
      <c r="E2" s="11"/>
      <c r="F2" s="11"/>
      <c r="G2" s="11"/>
      <c r="H2" s="11"/>
      <c r="I2" s="8"/>
      <c r="J2" s="8"/>
      <c r="K2" s="8"/>
      <c r="L2" s="10">
        <v>45483</v>
      </c>
      <c r="M2" s="34"/>
      <c r="N2" s="34"/>
    </row>
    <row r="3" spans="2:14" ht="28.5" customHeight="1" thickBot="1" x14ac:dyDescent="0.75">
      <c r="J3" s="16" t="s">
        <v>28</v>
      </c>
    </row>
    <row r="4" spans="2:14" s="4" customFormat="1" ht="18.600000000000001" thickBot="1" x14ac:dyDescent="0.75">
      <c r="I4" s="29"/>
      <c r="J4" s="21"/>
      <c r="K4" s="16" t="s">
        <v>22</v>
      </c>
      <c r="L4" s="16"/>
      <c r="M4" s="36"/>
      <c r="N4" s="36"/>
    </row>
    <row r="5" spans="2:14" ht="28.5" customHeight="1" x14ac:dyDescent="0.55000000000000004"/>
    <row r="6" spans="2:14" s="2" customFormat="1" ht="20.25" customHeight="1" x14ac:dyDescent="0.55000000000000004">
      <c r="B6" s="168" t="s">
        <v>17</v>
      </c>
      <c r="C6" s="152"/>
      <c r="D6" s="152"/>
      <c r="E6" s="163"/>
      <c r="F6" s="163"/>
      <c r="G6" s="163"/>
      <c r="H6" s="163"/>
      <c r="I6" s="163"/>
      <c r="J6" s="163"/>
      <c r="K6" s="163"/>
      <c r="L6" s="164"/>
      <c r="M6" s="37"/>
      <c r="N6" s="37"/>
    </row>
    <row r="7" spans="2:14" s="2" customFormat="1" ht="28.8" x14ac:dyDescent="0.55000000000000004">
      <c r="B7" s="165" t="s">
        <v>25</v>
      </c>
      <c r="C7" s="165" t="s">
        <v>26</v>
      </c>
      <c r="D7" s="165" t="s">
        <v>27</v>
      </c>
      <c r="E7" s="165" t="s">
        <v>61</v>
      </c>
      <c r="F7" s="165" t="s">
        <v>62</v>
      </c>
      <c r="G7" s="165" t="s">
        <v>57</v>
      </c>
      <c r="H7" s="165" t="s">
        <v>58</v>
      </c>
      <c r="I7" s="166" t="s">
        <v>94</v>
      </c>
      <c r="J7" s="167" t="s">
        <v>24</v>
      </c>
      <c r="K7" s="165" t="s">
        <v>5</v>
      </c>
      <c r="L7" s="167" t="s">
        <v>6</v>
      </c>
      <c r="M7" s="34"/>
      <c r="N7" s="34"/>
    </row>
    <row r="8" spans="2:14" s="3" customFormat="1" x14ac:dyDescent="0.55000000000000004">
      <c r="B8" s="108" t="s">
        <v>18</v>
      </c>
      <c r="C8" s="18"/>
      <c r="D8" s="18"/>
      <c r="E8" s="18"/>
      <c r="F8" s="18"/>
      <c r="G8" s="18"/>
      <c r="H8" s="18"/>
      <c r="I8" s="30">
        <f>SUM(I9:I37)</f>
        <v>799.99999999999989</v>
      </c>
      <c r="J8" s="105"/>
      <c r="K8" s="66"/>
      <c r="L8" s="27"/>
      <c r="M8" s="37"/>
      <c r="N8" s="37"/>
    </row>
    <row r="9" spans="2:14" x14ac:dyDescent="0.55000000000000004">
      <c r="B9" s="139" t="s">
        <v>175</v>
      </c>
      <c r="C9" s="40" t="s">
        <v>193</v>
      </c>
      <c r="D9" s="142" t="s">
        <v>187</v>
      </c>
      <c r="E9" s="104"/>
      <c r="F9" s="138">
        <v>90.2</v>
      </c>
      <c r="G9" s="104"/>
      <c r="H9" s="104"/>
      <c r="I9" s="109">
        <f>SUM(E9:H9)</f>
        <v>90.2</v>
      </c>
      <c r="J9" s="106"/>
      <c r="K9" s="42">
        <f t="shared" ref="K9:K37" si="0">J9*I9</f>
        <v>0</v>
      </c>
      <c r="L9" s="20"/>
    </row>
    <row r="10" spans="2:14" x14ac:dyDescent="0.55000000000000004">
      <c r="B10" s="139" t="s">
        <v>176</v>
      </c>
      <c r="C10" s="40" t="s">
        <v>193</v>
      </c>
      <c r="D10" s="142" t="s">
        <v>187</v>
      </c>
      <c r="E10" s="104"/>
      <c r="F10" s="138">
        <v>90.2</v>
      </c>
      <c r="G10" s="104"/>
      <c r="H10" s="104"/>
      <c r="I10" s="109">
        <f>SUM(E10:H10)</f>
        <v>90.2</v>
      </c>
      <c r="J10" s="106"/>
      <c r="K10" s="42">
        <f t="shared" si="0"/>
        <v>0</v>
      </c>
      <c r="L10" s="20"/>
    </row>
    <row r="11" spans="2:14" s="12" customFormat="1" x14ac:dyDescent="0.55000000000000004">
      <c r="B11" s="139" t="s">
        <v>157</v>
      </c>
      <c r="C11" s="40" t="s">
        <v>192</v>
      </c>
      <c r="D11" s="142" t="s">
        <v>142</v>
      </c>
      <c r="E11" s="138">
        <v>5.0999999999999996</v>
      </c>
      <c r="F11" s="104"/>
      <c r="G11" s="104"/>
      <c r="H11" s="104"/>
      <c r="I11" s="109">
        <f>SUM(E11:H11)</f>
        <v>5.0999999999999996</v>
      </c>
      <c r="J11" s="106"/>
      <c r="K11" s="42">
        <f t="shared" si="0"/>
        <v>0</v>
      </c>
      <c r="L11" s="20"/>
      <c r="M11" s="38"/>
      <c r="N11" s="38"/>
    </row>
    <row r="12" spans="2:14" x14ac:dyDescent="0.55000000000000004">
      <c r="B12" s="139" t="s">
        <v>179</v>
      </c>
      <c r="C12" s="40" t="s">
        <v>194</v>
      </c>
      <c r="D12" s="142" t="s">
        <v>142</v>
      </c>
      <c r="E12" s="104"/>
      <c r="F12" s="138">
        <v>73.8</v>
      </c>
      <c r="G12" s="104"/>
      <c r="H12" s="104"/>
      <c r="I12" s="109">
        <f>SUM(E12:H12)</f>
        <v>73.8</v>
      </c>
      <c r="J12" s="106"/>
      <c r="K12" s="42">
        <f t="shared" si="0"/>
        <v>0</v>
      </c>
      <c r="L12" s="20"/>
    </row>
    <row r="13" spans="2:14" s="12" customFormat="1" x14ac:dyDescent="0.55000000000000004">
      <c r="B13" s="139" t="s">
        <v>156</v>
      </c>
      <c r="C13" s="40" t="s">
        <v>194</v>
      </c>
      <c r="D13" s="142" t="s">
        <v>142</v>
      </c>
      <c r="E13" s="138">
        <v>25.5</v>
      </c>
      <c r="F13" s="104"/>
      <c r="G13" s="104"/>
      <c r="H13" s="104"/>
      <c r="I13" s="109">
        <f>SUM(E13:H13)</f>
        <v>25.5</v>
      </c>
      <c r="J13" s="106"/>
      <c r="K13" s="42">
        <f t="shared" si="0"/>
        <v>0</v>
      </c>
      <c r="L13" s="20"/>
      <c r="M13" s="38"/>
      <c r="N13" s="38"/>
    </row>
    <row r="14" spans="2:14" s="12" customFormat="1" x14ac:dyDescent="0.55000000000000004">
      <c r="B14" s="139" t="s">
        <v>180</v>
      </c>
      <c r="C14" s="40" t="s">
        <v>195</v>
      </c>
      <c r="D14" s="142" t="s">
        <v>142</v>
      </c>
      <c r="E14" s="104"/>
      <c r="F14" s="138">
        <v>41</v>
      </c>
      <c r="G14" s="104"/>
      <c r="H14" s="104"/>
      <c r="I14" s="109">
        <f>SUM(E14:H14)</f>
        <v>41</v>
      </c>
      <c r="J14" s="106"/>
      <c r="K14" s="42">
        <f t="shared" si="0"/>
        <v>0</v>
      </c>
      <c r="L14" s="20"/>
      <c r="M14" s="38"/>
      <c r="N14" s="38"/>
    </row>
    <row r="15" spans="2:14" x14ac:dyDescent="0.55000000000000004">
      <c r="B15" s="40" t="s">
        <v>139</v>
      </c>
      <c r="C15" s="40" t="s">
        <v>195</v>
      </c>
      <c r="D15" s="142" t="s">
        <v>142</v>
      </c>
      <c r="E15" s="138">
        <v>3.4000000000000004</v>
      </c>
      <c r="F15" s="104"/>
      <c r="G15" s="104"/>
      <c r="H15" s="104"/>
      <c r="I15" s="109">
        <f>SUM(E15:H15)</f>
        <v>3.4000000000000004</v>
      </c>
      <c r="J15" s="106"/>
      <c r="K15" s="42">
        <f t="shared" si="0"/>
        <v>0</v>
      </c>
      <c r="L15" s="20" t="s">
        <v>162</v>
      </c>
    </row>
    <row r="16" spans="2:14" x14ac:dyDescent="0.55000000000000004">
      <c r="B16" s="139" t="s">
        <v>155</v>
      </c>
      <c r="C16" s="40" t="s">
        <v>196</v>
      </c>
      <c r="D16" s="142" t="s">
        <v>142</v>
      </c>
      <c r="E16" s="138">
        <v>8.5</v>
      </c>
      <c r="F16" s="104"/>
      <c r="G16" s="104"/>
      <c r="H16" s="104"/>
      <c r="I16" s="109">
        <f>SUM(E16:H16)</f>
        <v>8.5</v>
      </c>
      <c r="J16" s="106"/>
      <c r="K16" s="42">
        <f t="shared" si="0"/>
        <v>0</v>
      </c>
      <c r="L16" s="20"/>
    </row>
    <row r="17" spans="2:14" x14ac:dyDescent="0.55000000000000004">
      <c r="B17" s="139" t="s">
        <v>154</v>
      </c>
      <c r="C17" s="40" t="s">
        <v>197</v>
      </c>
      <c r="D17" s="142" t="s">
        <v>142</v>
      </c>
      <c r="E17" s="138">
        <v>8.5</v>
      </c>
      <c r="F17" s="104"/>
      <c r="G17" s="104"/>
      <c r="H17" s="104"/>
      <c r="I17" s="109">
        <f>SUM(E17:H17)</f>
        <v>8.5</v>
      </c>
      <c r="J17" s="106"/>
      <c r="K17" s="42">
        <f t="shared" si="0"/>
        <v>0</v>
      </c>
      <c r="L17" s="20"/>
    </row>
    <row r="18" spans="2:14" x14ac:dyDescent="0.55000000000000004">
      <c r="B18" s="139" t="s">
        <v>143</v>
      </c>
      <c r="C18" s="40" t="s">
        <v>198</v>
      </c>
      <c r="D18" s="142" t="s">
        <v>142</v>
      </c>
      <c r="E18" s="138">
        <v>8</v>
      </c>
      <c r="F18" s="104"/>
      <c r="G18" s="104"/>
      <c r="H18" s="104"/>
      <c r="I18" s="109">
        <f>SUM(E18:H18)</f>
        <v>8</v>
      </c>
      <c r="J18" s="106"/>
      <c r="K18" s="42">
        <f t="shared" si="0"/>
        <v>0</v>
      </c>
      <c r="L18" s="20"/>
    </row>
    <row r="19" spans="2:14" s="12" customFormat="1" x14ac:dyDescent="0.55000000000000004">
      <c r="B19" s="139" t="s">
        <v>144</v>
      </c>
      <c r="C19" s="40" t="s">
        <v>199</v>
      </c>
      <c r="D19" s="142" t="s">
        <v>142</v>
      </c>
      <c r="E19" s="138">
        <v>6.8000000000000007</v>
      </c>
      <c r="F19" s="104"/>
      <c r="G19" s="104"/>
      <c r="H19" s="104"/>
      <c r="I19" s="109">
        <f>SUM(E19:H19)</f>
        <v>6.8000000000000007</v>
      </c>
      <c r="J19" s="106"/>
      <c r="K19" s="42">
        <f t="shared" si="0"/>
        <v>0</v>
      </c>
      <c r="L19" s="20"/>
      <c r="M19" s="38"/>
      <c r="N19" s="38"/>
    </row>
    <row r="20" spans="2:14" x14ac:dyDescent="0.55000000000000004">
      <c r="B20" s="139" t="s">
        <v>145</v>
      </c>
      <c r="C20" s="40" t="s">
        <v>199</v>
      </c>
      <c r="D20" s="142" t="s">
        <v>142</v>
      </c>
      <c r="E20" s="138">
        <v>6.8000000000000007</v>
      </c>
      <c r="F20" s="104"/>
      <c r="G20" s="104"/>
      <c r="H20" s="104"/>
      <c r="I20" s="109">
        <f>SUM(E20:H20)</f>
        <v>6.8000000000000007</v>
      </c>
      <c r="J20" s="106"/>
      <c r="K20" s="42">
        <f t="shared" si="0"/>
        <v>0</v>
      </c>
      <c r="L20" s="20" t="s">
        <v>164</v>
      </c>
    </row>
    <row r="21" spans="2:14" ht="28.8" x14ac:dyDescent="0.55000000000000004">
      <c r="B21" s="139" t="s">
        <v>146</v>
      </c>
      <c r="C21" s="40" t="s">
        <v>202</v>
      </c>
      <c r="D21" s="142" t="s">
        <v>142</v>
      </c>
      <c r="E21" s="138">
        <v>10.199999999999999</v>
      </c>
      <c r="F21" s="104"/>
      <c r="G21" s="104"/>
      <c r="H21" s="104"/>
      <c r="I21" s="109">
        <f>SUM(E21:H21)</f>
        <v>10.199999999999999</v>
      </c>
      <c r="J21" s="106"/>
      <c r="K21" s="42">
        <f t="shared" si="0"/>
        <v>0</v>
      </c>
      <c r="L21" s="140" t="s">
        <v>165</v>
      </c>
    </row>
    <row r="22" spans="2:14" x14ac:dyDescent="0.55000000000000004">
      <c r="B22" s="139" t="s">
        <v>178</v>
      </c>
      <c r="C22" s="40" t="s">
        <v>201</v>
      </c>
      <c r="D22" s="142" t="s">
        <v>187</v>
      </c>
      <c r="E22" s="104"/>
      <c r="F22" s="138">
        <v>16.400000000000002</v>
      </c>
      <c r="G22" s="104"/>
      <c r="H22" s="104"/>
      <c r="I22" s="109">
        <f>SUM(E22:H22)</f>
        <v>16.400000000000002</v>
      </c>
      <c r="J22" s="106"/>
      <c r="K22" s="42">
        <f t="shared" si="0"/>
        <v>0</v>
      </c>
      <c r="L22" s="20"/>
    </row>
    <row r="23" spans="2:14" s="12" customFormat="1" x14ac:dyDescent="0.55000000000000004">
      <c r="B23" s="139" t="s">
        <v>181</v>
      </c>
      <c r="C23" s="40" t="s">
        <v>203</v>
      </c>
      <c r="D23" s="142" t="s">
        <v>142</v>
      </c>
      <c r="E23" s="104"/>
      <c r="F23" s="138">
        <v>24.599999999999998</v>
      </c>
      <c r="G23" s="104"/>
      <c r="H23" s="104"/>
      <c r="I23" s="109">
        <f>SUM(E23:H23)</f>
        <v>24.599999999999998</v>
      </c>
      <c r="J23" s="106"/>
      <c r="K23" s="42">
        <f t="shared" si="0"/>
        <v>0</v>
      </c>
      <c r="L23" s="20"/>
      <c r="M23" s="38"/>
      <c r="N23" s="38"/>
    </row>
    <row r="24" spans="2:14" s="12" customFormat="1" x14ac:dyDescent="0.55000000000000004">
      <c r="B24" s="139" t="s">
        <v>182</v>
      </c>
      <c r="C24" s="40" t="s">
        <v>204</v>
      </c>
      <c r="D24" s="142" t="s">
        <v>187</v>
      </c>
      <c r="E24" s="104"/>
      <c r="F24" s="138">
        <v>57.4</v>
      </c>
      <c r="G24" s="104"/>
      <c r="H24" s="104"/>
      <c r="I24" s="109">
        <f>SUM(E24:H24)</f>
        <v>57.4</v>
      </c>
      <c r="J24" s="106"/>
      <c r="K24" s="42">
        <f t="shared" si="0"/>
        <v>0</v>
      </c>
      <c r="L24" s="20"/>
      <c r="M24" s="38"/>
      <c r="N24" s="38"/>
    </row>
    <row r="25" spans="2:14" x14ac:dyDescent="0.55000000000000004">
      <c r="B25" s="139" t="s">
        <v>183</v>
      </c>
      <c r="C25" s="40" t="s">
        <v>204</v>
      </c>
      <c r="D25" s="142" t="s">
        <v>187</v>
      </c>
      <c r="E25" s="104"/>
      <c r="F25" s="138">
        <v>57.4</v>
      </c>
      <c r="G25" s="104"/>
      <c r="H25" s="104"/>
      <c r="I25" s="109">
        <f>SUM(E25:H25)</f>
        <v>57.4</v>
      </c>
      <c r="J25" s="106"/>
      <c r="K25" s="42">
        <f t="shared" si="0"/>
        <v>0</v>
      </c>
      <c r="L25" s="20"/>
    </row>
    <row r="26" spans="2:14" x14ac:dyDescent="0.55000000000000004">
      <c r="B26" s="139" t="s">
        <v>185</v>
      </c>
      <c r="C26" s="40" t="s">
        <v>205</v>
      </c>
      <c r="D26" s="142" t="s">
        <v>142</v>
      </c>
      <c r="E26" s="104"/>
      <c r="F26" s="138">
        <v>98.399999999999991</v>
      </c>
      <c r="G26" s="104"/>
      <c r="H26" s="104"/>
      <c r="I26" s="109">
        <f>SUM(E26:H26)</f>
        <v>98.399999999999991</v>
      </c>
      <c r="J26" s="106"/>
      <c r="K26" s="42">
        <f t="shared" si="0"/>
        <v>0</v>
      </c>
      <c r="L26" s="20"/>
    </row>
    <row r="27" spans="2:14" x14ac:dyDescent="0.55000000000000004">
      <c r="B27" s="139" t="s">
        <v>184</v>
      </c>
      <c r="C27" s="40" t="s">
        <v>206</v>
      </c>
      <c r="D27" s="142" t="s">
        <v>142</v>
      </c>
      <c r="E27" s="104"/>
      <c r="F27" s="138">
        <v>82</v>
      </c>
      <c r="G27" s="104"/>
      <c r="H27" s="104"/>
      <c r="I27" s="109">
        <f>SUM(E27:H27)</f>
        <v>82</v>
      </c>
      <c r="J27" s="106"/>
      <c r="K27" s="42">
        <f t="shared" si="0"/>
        <v>0</v>
      </c>
      <c r="L27" s="20"/>
    </row>
    <row r="28" spans="2:14" x14ac:dyDescent="0.55000000000000004">
      <c r="B28" s="139" t="s">
        <v>147</v>
      </c>
      <c r="C28" s="40" t="s">
        <v>206</v>
      </c>
      <c r="D28" s="142" t="s">
        <v>142</v>
      </c>
      <c r="E28" s="138">
        <v>6.8000000000000007</v>
      </c>
      <c r="F28" s="104"/>
      <c r="G28" s="104"/>
      <c r="H28" s="104"/>
      <c r="I28" s="109">
        <f>SUM(E28:H28)</f>
        <v>6.8000000000000007</v>
      </c>
      <c r="J28" s="106"/>
      <c r="K28" s="42">
        <f t="shared" si="0"/>
        <v>0</v>
      </c>
      <c r="L28" s="20"/>
    </row>
    <row r="29" spans="2:14" s="12" customFormat="1" x14ac:dyDescent="0.55000000000000004">
      <c r="B29" s="146" t="s">
        <v>177</v>
      </c>
      <c r="C29" s="40" t="s">
        <v>207</v>
      </c>
      <c r="D29" s="142" t="s">
        <v>186</v>
      </c>
      <c r="E29" s="104"/>
      <c r="F29" s="138">
        <v>24.599999999999998</v>
      </c>
      <c r="G29" s="104"/>
      <c r="H29" s="104"/>
      <c r="I29" s="109">
        <f>SUM(E29:H29)</f>
        <v>24.599999999999998</v>
      </c>
      <c r="J29" s="106"/>
      <c r="K29" s="42">
        <f t="shared" si="0"/>
        <v>0</v>
      </c>
      <c r="L29" s="20"/>
      <c r="M29" s="38"/>
      <c r="N29" s="38"/>
    </row>
    <row r="30" spans="2:14" x14ac:dyDescent="0.55000000000000004">
      <c r="B30" s="139" t="s">
        <v>148</v>
      </c>
      <c r="C30" s="40" t="s">
        <v>208</v>
      </c>
      <c r="D30" s="142" t="s">
        <v>142</v>
      </c>
      <c r="E30" s="138">
        <v>8.5</v>
      </c>
      <c r="F30" s="104"/>
      <c r="G30" s="104"/>
      <c r="H30" s="104"/>
      <c r="I30" s="109">
        <f>SUM(E30:H30)</f>
        <v>8.5</v>
      </c>
      <c r="J30" s="106"/>
      <c r="K30" s="42">
        <f t="shared" si="0"/>
        <v>0</v>
      </c>
      <c r="L30" s="20"/>
    </row>
    <row r="31" spans="2:14" x14ac:dyDescent="0.55000000000000004">
      <c r="B31" s="139" t="s">
        <v>149</v>
      </c>
      <c r="C31" s="40" t="s">
        <v>209</v>
      </c>
      <c r="D31" s="142" t="s">
        <v>142</v>
      </c>
      <c r="E31" s="138">
        <v>6.8000000000000007</v>
      </c>
      <c r="F31" s="104"/>
      <c r="G31" s="104"/>
      <c r="H31" s="104"/>
      <c r="I31" s="109">
        <f>SUM(E31:H31)</f>
        <v>6.8000000000000007</v>
      </c>
      <c r="J31" s="106"/>
      <c r="K31" s="42">
        <f t="shared" si="0"/>
        <v>0</v>
      </c>
      <c r="L31" s="20"/>
    </row>
    <row r="32" spans="2:14" x14ac:dyDescent="0.55000000000000004">
      <c r="B32" s="139" t="s">
        <v>153</v>
      </c>
      <c r="C32" s="40" t="s">
        <v>209</v>
      </c>
      <c r="D32" s="142" t="s">
        <v>142</v>
      </c>
      <c r="E32" s="138">
        <v>10.199999999999999</v>
      </c>
      <c r="F32" s="104"/>
      <c r="G32" s="104"/>
      <c r="H32" s="104"/>
      <c r="I32" s="109">
        <f>SUM(E32:H32)</f>
        <v>10.199999999999999</v>
      </c>
      <c r="J32" s="106"/>
      <c r="K32" s="42">
        <f t="shared" si="0"/>
        <v>0</v>
      </c>
      <c r="L32" s="20"/>
    </row>
    <row r="33" spans="2:14" x14ac:dyDescent="0.55000000000000004">
      <c r="B33" s="40" t="s">
        <v>140</v>
      </c>
      <c r="C33" s="40" t="s">
        <v>210</v>
      </c>
      <c r="D33" s="142" t="s">
        <v>142</v>
      </c>
      <c r="E33" s="138">
        <v>4.25</v>
      </c>
      <c r="F33" s="104"/>
      <c r="G33" s="104"/>
      <c r="H33" s="104"/>
      <c r="I33" s="109">
        <f>SUM(E33:H33)</f>
        <v>4.25</v>
      </c>
      <c r="J33" s="106"/>
      <c r="K33" s="42">
        <f t="shared" si="0"/>
        <v>0</v>
      </c>
      <c r="L33" s="20"/>
    </row>
    <row r="34" spans="2:14" s="12" customFormat="1" x14ac:dyDescent="0.55000000000000004">
      <c r="B34" s="139" t="s">
        <v>150</v>
      </c>
      <c r="C34" s="40" t="s">
        <v>211</v>
      </c>
      <c r="D34" s="142" t="s">
        <v>142</v>
      </c>
      <c r="E34" s="138">
        <v>6.8000000000000007</v>
      </c>
      <c r="F34" s="104"/>
      <c r="G34" s="104"/>
      <c r="H34" s="104"/>
      <c r="I34" s="109">
        <f>SUM(E34:H34)</f>
        <v>6.8000000000000007</v>
      </c>
      <c r="J34" s="106"/>
      <c r="K34" s="42">
        <f t="shared" si="0"/>
        <v>0</v>
      </c>
      <c r="L34" s="20"/>
      <c r="M34" s="38"/>
      <c r="N34" s="38"/>
    </row>
    <row r="35" spans="2:14" x14ac:dyDescent="0.55000000000000004">
      <c r="B35" s="139" t="s">
        <v>151</v>
      </c>
      <c r="C35" s="40" t="s">
        <v>200</v>
      </c>
      <c r="D35" s="142" t="s">
        <v>142</v>
      </c>
      <c r="E35" s="138">
        <v>8.5</v>
      </c>
      <c r="F35" s="104"/>
      <c r="G35" s="104"/>
      <c r="H35" s="104"/>
      <c r="I35" s="109">
        <f>SUM(E35:H35)</f>
        <v>8.5</v>
      </c>
      <c r="J35" s="106"/>
      <c r="K35" s="42">
        <f t="shared" si="0"/>
        <v>0</v>
      </c>
      <c r="L35" s="20" t="s">
        <v>163</v>
      </c>
    </row>
    <row r="36" spans="2:14" x14ac:dyDescent="0.55000000000000004">
      <c r="B36" s="139" t="s">
        <v>152</v>
      </c>
      <c r="C36" s="40" t="s">
        <v>212</v>
      </c>
      <c r="D36" s="142" t="s">
        <v>142</v>
      </c>
      <c r="E36" s="138">
        <v>4.25</v>
      </c>
      <c r="F36" s="104"/>
      <c r="G36" s="104"/>
      <c r="H36" s="104"/>
      <c r="I36" s="109">
        <f>SUM(E36:H36)</f>
        <v>4.25</v>
      </c>
      <c r="J36" s="106"/>
      <c r="K36" s="42">
        <f t="shared" si="0"/>
        <v>0</v>
      </c>
      <c r="L36" s="20"/>
    </row>
    <row r="37" spans="2:14" x14ac:dyDescent="0.55000000000000004">
      <c r="B37" s="40" t="s">
        <v>141</v>
      </c>
      <c r="C37" s="40" t="s">
        <v>213</v>
      </c>
      <c r="D37" s="142" t="s">
        <v>142</v>
      </c>
      <c r="E37" s="138">
        <v>5.0999999999999996</v>
      </c>
      <c r="F37" s="104"/>
      <c r="G37" s="104"/>
      <c r="H37" s="104"/>
      <c r="I37" s="109">
        <f>SUM(E37:H37)</f>
        <v>5.0999999999999996</v>
      </c>
      <c r="J37" s="106"/>
      <c r="K37" s="42">
        <f t="shared" si="0"/>
        <v>0</v>
      </c>
      <c r="L37" s="20"/>
    </row>
    <row r="38" spans="2:14" s="2" customFormat="1" ht="28.8" x14ac:dyDescent="0.55000000000000004">
      <c r="B38" s="24" t="s">
        <v>25</v>
      </c>
      <c r="C38" s="24" t="s">
        <v>26</v>
      </c>
      <c r="D38" s="24" t="s">
        <v>27</v>
      </c>
      <c r="E38" s="24" t="s">
        <v>61</v>
      </c>
      <c r="F38" s="24" t="s">
        <v>62</v>
      </c>
      <c r="G38" s="24" t="s">
        <v>57</v>
      </c>
      <c r="H38" s="24" t="s">
        <v>58</v>
      </c>
      <c r="I38" s="107" t="s">
        <v>94</v>
      </c>
      <c r="J38" s="41" t="s">
        <v>24</v>
      </c>
      <c r="K38" s="24" t="s">
        <v>5</v>
      </c>
      <c r="L38" s="41" t="s">
        <v>6</v>
      </c>
      <c r="M38" s="34"/>
      <c r="N38" s="34"/>
    </row>
    <row r="39" spans="2:14" s="3" customFormat="1" x14ac:dyDescent="0.55000000000000004">
      <c r="B39" s="18" t="s">
        <v>32</v>
      </c>
      <c r="C39" s="18"/>
      <c r="D39" s="18"/>
      <c r="E39" s="18"/>
      <c r="F39" s="18"/>
      <c r="G39" s="18"/>
      <c r="H39" s="18"/>
      <c r="I39" s="30">
        <f>SUM(I40:I43)</f>
        <v>170</v>
      </c>
      <c r="J39" s="27"/>
      <c r="K39" s="18"/>
      <c r="L39" s="18"/>
      <c r="M39" s="37"/>
      <c r="N39" s="37"/>
    </row>
    <row r="40" spans="2:14" x14ac:dyDescent="0.55000000000000004">
      <c r="B40" s="139" t="s">
        <v>161</v>
      </c>
      <c r="C40" s="40" t="s">
        <v>214</v>
      </c>
      <c r="D40" s="120" t="s">
        <v>33</v>
      </c>
      <c r="E40" s="138">
        <v>51</v>
      </c>
      <c r="F40" s="104"/>
      <c r="G40" s="104"/>
      <c r="H40" s="104"/>
      <c r="I40" s="109">
        <f>SUM(E40:G40)</f>
        <v>51</v>
      </c>
      <c r="J40" s="106"/>
      <c r="K40" s="42">
        <f t="shared" ref="K40:K43" si="1">J40*I40</f>
        <v>0</v>
      </c>
      <c r="L40" s="20"/>
    </row>
    <row r="41" spans="2:14" x14ac:dyDescent="0.55000000000000004">
      <c r="B41" s="139" t="s">
        <v>160</v>
      </c>
      <c r="C41" s="40" t="s">
        <v>215</v>
      </c>
      <c r="D41" s="120" t="s">
        <v>33</v>
      </c>
      <c r="E41" s="138">
        <v>85</v>
      </c>
      <c r="F41" s="104"/>
      <c r="G41" s="104"/>
      <c r="H41" s="104"/>
      <c r="I41" s="109">
        <f>SUM(E41:G41)</f>
        <v>85</v>
      </c>
      <c r="J41" s="106"/>
      <c r="K41" s="42">
        <f t="shared" si="1"/>
        <v>0</v>
      </c>
      <c r="L41" s="20" t="s">
        <v>166</v>
      </c>
    </row>
    <row r="42" spans="2:14" x14ac:dyDescent="0.55000000000000004">
      <c r="B42" s="139" t="s">
        <v>159</v>
      </c>
      <c r="C42" s="40" t="s">
        <v>216</v>
      </c>
      <c r="D42" s="120" t="s">
        <v>33</v>
      </c>
      <c r="E42" s="138">
        <v>17</v>
      </c>
      <c r="F42" s="104"/>
      <c r="G42" s="104"/>
      <c r="H42" s="104"/>
      <c r="I42" s="109">
        <f>SUM(E42:G42)</f>
        <v>17</v>
      </c>
      <c r="J42" s="106"/>
      <c r="K42" s="42">
        <f t="shared" si="1"/>
        <v>0</v>
      </c>
      <c r="L42" s="20"/>
    </row>
    <row r="43" spans="2:14" x14ac:dyDescent="0.55000000000000004">
      <c r="B43" s="139" t="s">
        <v>158</v>
      </c>
      <c r="C43" s="40" t="s">
        <v>216</v>
      </c>
      <c r="D43" s="120" t="s">
        <v>33</v>
      </c>
      <c r="E43" s="138">
        <v>17</v>
      </c>
      <c r="F43" s="104"/>
      <c r="G43" s="104"/>
      <c r="H43" s="104"/>
      <c r="I43" s="109">
        <f>SUM(E43:G43)</f>
        <v>17</v>
      </c>
      <c r="J43" s="106"/>
      <c r="K43" s="42">
        <f t="shared" si="1"/>
        <v>0</v>
      </c>
      <c r="L43" s="20"/>
    </row>
    <row r="44" spans="2:14" s="2" customFormat="1" ht="28.8" x14ac:dyDescent="0.55000000000000004">
      <c r="B44" s="24" t="s">
        <v>25</v>
      </c>
      <c r="C44" s="24" t="s">
        <v>26</v>
      </c>
      <c r="D44" s="24" t="s">
        <v>27</v>
      </c>
      <c r="E44" s="24" t="s">
        <v>61</v>
      </c>
      <c r="F44" s="24" t="s">
        <v>62</v>
      </c>
      <c r="G44" s="24" t="s">
        <v>57</v>
      </c>
      <c r="H44" s="24" t="s">
        <v>58</v>
      </c>
      <c r="I44" s="107" t="s">
        <v>94</v>
      </c>
      <c r="J44" s="41" t="s">
        <v>24</v>
      </c>
      <c r="K44" s="24" t="s">
        <v>5</v>
      </c>
      <c r="L44" s="41" t="s">
        <v>6</v>
      </c>
      <c r="M44" s="34"/>
      <c r="N44" s="34"/>
    </row>
    <row r="45" spans="2:14" s="3" customFormat="1" x14ac:dyDescent="0.55000000000000004">
      <c r="B45" s="18" t="s">
        <v>29</v>
      </c>
      <c r="C45" s="18"/>
      <c r="D45" s="18"/>
      <c r="E45" s="18"/>
      <c r="F45" s="18"/>
      <c r="G45" s="18"/>
      <c r="H45" s="18"/>
      <c r="I45" s="30">
        <f>SUM(I46:I48)</f>
        <v>5</v>
      </c>
      <c r="J45" s="27"/>
      <c r="K45" s="28"/>
      <c r="L45" s="18"/>
      <c r="M45" s="37"/>
      <c r="N45" s="37"/>
    </row>
    <row r="46" spans="2:14" x14ac:dyDescent="0.55000000000000004">
      <c r="B46" s="57" t="s">
        <v>174</v>
      </c>
      <c r="C46" s="13" t="s">
        <v>169</v>
      </c>
      <c r="D46" s="142" t="s">
        <v>190</v>
      </c>
      <c r="E46" s="104"/>
      <c r="F46" s="144">
        <v>1</v>
      </c>
      <c r="G46" s="143"/>
      <c r="H46" s="143"/>
      <c r="I46" s="109">
        <f>SUM(F46:H46)</f>
        <v>1</v>
      </c>
      <c r="J46" s="106"/>
      <c r="K46" s="43">
        <f t="shared" ref="K46:K48" si="2">J46*I46</f>
        <v>0</v>
      </c>
      <c r="L46" s="20"/>
    </row>
    <row r="47" spans="2:14" x14ac:dyDescent="0.55000000000000004">
      <c r="B47" s="57" t="s">
        <v>172</v>
      </c>
      <c r="C47" s="13" t="s">
        <v>173</v>
      </c>
      <c r="D47" s="142" t="s">
        <v>189</v>
      </c>
      <c r="E47" s="104"/>
      <c r="F47" s="144">
        <v>1</v>
      </c>
      <c r="G47" s="144">
        <v>1</v>
      </c>
      <c r="H47" s="144">
        <v>1</v>
      </c>
      <c r="I47" s="109">
        <f>SUM(F47:H47)</f>
        <v>3</v>
      </c>
      <c r="J47" s="106"/>
      <c r="K47" s="43">
        <f t="shared" si="2"/>
        <v>0</v>
      </c>
      <c r="L47" s="20"/>
    </row>
    <row r="48" spans="2:14" x14ac:dyDescent="0.55000000000000004">
      <c r="B48" s="57" t="s">
        <v>170</v>
      </c>
      <c r="C48" s="13" t="s">
        <v>171</v>
      </c>
      <c r="D48" s="142" t="s">
        <v>188</v>
      </c>
      <c r="E48" s="104"/>
      <c r="F48" s="144">
        <v>1</v>
      </c>
      <c r="G48" s="143"/>
      <c r="H48" s="143"/>
      <c r="I48" s="109">
        <f>SUM(F48:H48)</f>
        <v>1</v>
      </c>
      <c r="J48" s="106"/>
      <c r="K48" s="43">
        <f t="shared" si="2"/>
        <v>0</v>
      </c>
      <c r="L48" s="20"/>
    </row>
    <row r="49" spans="2:14" s="2" customFormat="1" ht="28.8" x14ac:dyDescent="0.55000000000000004">
      <c r="B49" s="24" t="s">
        <v>25</v>
      </c>
      <c r="C49" s="24" t="s">
        <v>96</v>
      </c>
      <c r="D49" s="107" t="s">
        <v>98</v>
      </c>
      <c r="E49" s="24"/>
      <c r="F49" s="24" t="s">
        <v>62</v>
      </c>
      <c r="G49" s="24" t="s">
        <v>57</v>
      </c>
      <c r="H49" s="24" t="s">
        <v>58</v>
      </c>
      <c r="I49" s="107" t="s">
        <v>94</v>
      </c>
      <c r="J49" s="41" t="s">
        <v>24</v>
      </c>
      <c r="K49" s="24" t="s">
        <v>5</v>
      </c>
      <c r="L49" s="41" t="s">
        <v>6</v>
      </c>
      <c r="M49" s="34"/>
      <c r="N49" s="34"/>
    </row>
    <row r="50" spans="2:14" s="3" customFormat="1" ht="14.4" customHeight="1" x14ac:dyDescent="0.55000000000000004">
      <c r="B50" s="18" t="s">
        <v>95</v>
      </c>
      <c r="C50" s="18"/>
      <c r="D50" s="137" t="s">
        <v>37</v>
      </c>
      <c r="E50" s="162"/>
      <c r="F50" s="160"/>
      <c r="G50" s="160"/>
      <c r="H50" s="161"/>
      <c r="I50" s="30" t="s">
        <v>97</v>
      </c>
      <c r="J50" s="27"/>
      <c r="K50" s="18"/>
      <c r="L50" s="18"/>
      <c r="M50" s="37"/>
      <c r="N50" s="37"/>
    </row>
    <row r="51" spans="2:14" ht="29.1" thickBot="1" x14ac:dyDescent="0.6">
      <c r="B51" s="45" t="s">
        <v>59</v>
      </c>
      <c r="C51" s="141">
        <v>30</v>
      </c>
      <c r="D51" s="144">
        <f>SUM(F51:H51)</f>
        <v>445</v>
      </c>
      <c r="E51" s="143"/>
      <c r="F51" s="143"/>
      <c r="G51" s="144">
        <f>'VÝKAZ VÝMĚR'!D15</f>
        <v>228</v>
      </c>
      <c r="H51" s="144">
        <v>217</v>
      </c>
      <c r="I51" s="110">
        <f>D51*C51*0.001</f>
        <v>13.35</v>
      </c>
      <c r="J51" s="106"/>
      <c r="K51" s="42">
        <f t="shared" ref="K51" si="3">J51*I51</f>
        <v>0</v>
      </c>
      <c r="L51" s="20"/>
    </row>
    <row r="52" spans="2:14" s="3" customFormat="1" ht="22.5" customHeight="1" thickBot="1" x14ac:dyDescent="0.6">
      <c r="B52"/>
      <c r="C52" s="25" t="s">
        <v>30</v>
      </c>
      <c r="D52" s="26"/>
      <c r="E52" s="26"/>
      <c r="F52" s="26"/>
      <c r="G52" s="26"/>
      <c r="H52" s="26"/>
      <c r="I52" s="26"/>
      <c r="J52" s="26"/>
      <c r="K52" s="67">
        <f>SUM(K9:K51)</f>
        <v>0</v>
      </c>
      <c r="M52" s="37"/>
      <c r="N52" s="37"/>
    </row>
    <row r="54" spans="2:14" s="4" customFormat="1" ht="18.3" x14ac:dyDescent="0.7">
      <c r="B54" s="5" t="s">
        <v>12</v>
      </c>
      <c r="M54" s="36"/>
      <c r="N54" s="36"/>
    </row>
    <row r="55" spans="2:14" s="4" customFormat="1" ht="18.3" x14ac:dyDescent="0.7">
      <c r="B55" s="153" t="s">
        <v>19</v>
      </c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36"/>
      <c r="N55" s="36"/>
    </row>
    <row r="56" spans="2:14" s="4" customFormat="1" ht="18.3" x14ac:dyDescent="0.7">
      <c r="B56" s="153" t="s">
        <v>13</v>
      </c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36"/>
      <c r="N56" s="36"/>
    </row>
    <row r="57" spans="2:14" s="4" customFormat="1" ht="18.3" x14ac:dyDescent="0.7">
      <c r="B57" s="16" t="s">
        <v>23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36"/>
      <c r="N57" s="36"/>
    </row>
    <row r="58" spans="2:14" ht="18.3" x14ac:dyDescent="0.7"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</row>
    <row r="59" spans="2:14" ht="14.7" thickBot="1" x14ac:dyDescent="0.6">
      <c r="B59" s="6"/>
      <c r="C59" s="6"/>
      <c r="D59" s="6"/>
      <c r="E59" s="6"/>
      <c r="F59" s="6"/>
      <c r="G59" s="6"/>
      <c r="H59" s="6"/>
      <c r="I59" s="6"/>
      <c r="J59" s="6"/>
      <c r="K59" s="15"/>
      <c r="L59" s="15"/>
    </row>
    <row r="60" spans="2:14" s="7" customFormat="1" ht="33.6" customHeight="1" thickBot="1" x14ac:dyDescent="0.6">
      <c r="B60" s="52" t="s">
        <v>34</v>
      </c>
      <c r="C60" s="53"/>
      <c r="D60" s="53"/>
      <c r="E60" s="53"/>
      <c r="F60" s="53"/>
      <c r="G60" s="53"/>
      <c r="H60" s="53"/>
      <c r="I60" s="53"/>
      <c r="J60" s="53"/>
      <c r="K60" s="62">
        <f>K52</f>
        <v>0</v>
      </c>
      <c r="L60" s="53"/>
      <c r="M60" s="39"/>
      <c r="N60" s="39"/>
    </row>
  </sheetData>
  <mergeCells count="4">
    <mergeCell ref="C58:M58"/>
    <mergeCell ref="B55:L55"/>
    <mergeCell ref="B56:L56"/>
    <mergeCell ref="F50:H50"/>
  </mergeCells>
  <phoneticPr fontId="25" type="noConversion"/>
  <pageMargins left="0.25" right="0.25" top="0.75" bottom="0.75" header="0.3" footer="0.3"/>
  <pageSetup paperSize="9" scale="6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9F43E"/>
    <pageSetUpPr fitToPage="1"/>
  </sheetPr>
  <dimension ref="B1:L112"/>
  <sheetViews>
    <sheetView topLeftCell="A22" zoomScale="85" zoomScaleNormal="85" zoomScaleSheetLayoutView="85" workbookViewId="0">
      <selection activeCell="S43" sqref="S43"/>
    </sheetView>
  </sheetViews>
  <sheetFormatPr defaultRowHeight="14.4" x14ac:dyDescent="0.55000000000000004"/>
  <cols>
    <col min="1" max="1" width="9.15625"/>
    <col min="2" max="2" width="7.578125" customWidth="1"/>
    <col min="3" max="3" width="64" customWidth="1"/>
    <col min="4" max="7" width="11.83984375" customWidth="1"/>
    <col min="8" max="8" width="73.1015625" bestFit="1" customWidth="1"/>
    <col min="9" max="9" width="5.3125" style="69" customWidth="1"/>
    <col min="10" max="10" width="9.1015625" style="69" customWidth="1"/>
    <col min="11" max="11" width="8.41796875" customWidth="1"/>
  </cols>
  <sheetData>
    <row r="1" spans="2:10" s="1" customFormat="1" ht="35.25" customHeight="1" x14ac:dyDescent="0.55000000000000004">
      <c r="E1" s="9" t="str">
        <f>'ROSTLINNÝ MATERIÁL'!D1</f>
        <v>VÝKAZ VÝMĚR - SLEPÝ</v>
      </c>
      <c r="F1" s="9"/>
      <c r="H1" s="17" t="str">
        <f>'ROSTLINNÝ MATERIÁL'!L1</f>
        <v>R03 - etapa 2</v>
      </c>
      <c r="I1" s="68"/>
      <c r="J1" s="68"/>
    </row>
    <row r="2" spans="2:10" s="1" customFormat="1" ht="26.25" customHeight="1" thickBot="1" x14ac:dyDescent="0.6">
      <c r="B2" s="8"/>
      <c r="C2" s="8"/>
      <c r="D2" s="8"/>
      <c r="E2" s="11" t="str">
        <f>'ROSTLINNÝ MATERIÁL'!D2</f>
        <v>Nehradov III - Třebíč</v>
      </c>
      <c r="F2" s="11"/>
      <c r="G2" s="8"/>
      <c r="H2" s="10">
        <f>'ROSTLINNÝ MATERIÁL'!L2</f>
        <v>45483</v>
      </c>
      <c r="I2" s="68"/>
      <c r="J2" s="68"/>
    </row>
    <row r="3" spans="2:10" ht="28.5" customHeight="1" thickBot="1" x14ac:dyDescent="0.75">
      <c r="G3" s="16" t="s">
        <v>28</v>
      </c>
    </row>
    <row r="4" spans="2:10" s="4" customFormat="1" ht="18.600000000000001" thickBot="1" x14ac:dyDescent="0.75">
      <c r="B4" s="16"/>
      <c r="C4" s="16"/>
      <c r="D4" s="16"/>
      <c r="E4" s="16"/>
      <c r="F4" s="16"/>
      <c r="G4" s="21"/>
      <c r="H4" s="16" t="s">
        <v>36</v>
      </c>
      <c r="I4" s="70"/>
      <c r="J4" s="71"/>
    </row>
    <row r="5" spans="2:10" ht="28.5" customHeight="1" x14ac:dyDescent="0.55000000000000004"/>
    <row r="7" spans="2:10" ht="18.3" x14ac:dyDescent="0.55000000000000004">
      <c r="B7" s="111" t="s">
        <v>122</v>
      </c>
      <c r="C7" s="112"/>
      <c r="D7" s="113" t="s">
        <v>2</v>
      </c>
      <c r="E7" s="113" t="s">
        <v>14</v>
      </c>
      <c r="F7" s="113" t="s">
        <v>4</v>
      </c>
      <c r="G7" s="113" t="s">
        <v>5</v>
      </c>
      <c r="H7" s="113" t="s">
        <v>6</v>
      </c>
      <c r="I7" s="2"/>
      <c r="J7" s="2"/>
    </row>
    <row r="8" spans="2:10" x14ac:dyDescent="0.55000000000000004">
      <c r="B8" s="13"/>
      <c r="C8" s="75" t="s">
        <v>0</v>
      </c>
      <c r="D8" s="13">
        <v>1</v>
      </c>
      <c r="E8" s="14" t="s">
        <v>8</v>
      </c>
      <c r="F8" s="50"/>
      <c r="G8" s="76">
        <f t="shared" ref="G8:G10" si="0">F8*D8</f>
        <v>0</v>
      </c>
      <c r="H8" s="13"/>
      <c r="I8"/>
      <c r="J8"/>
    </row>
    <row r="9" spans="2:10" x14ac:dyDescent="0.55000000000000004">
      <c r="B9" s="13"/>
      <c r="C9" s="75" t="s">
        <v>1</v>
      </c>
      <c r="D9" s="13">
        <f>SUM(D14,D54)</f>
        <v>527</v>
      </c>
      <c r="E9" s="14" t="s">
        <v>37</v>
      </c>
      <c r="F9" s="50"/>
      <c r="G9" s="76">
        <f t="shared" si="0"/>
        <v>0</v>
      </c>
      <c r="H9" s="13"/>
      <c r="I9"/>
      <c r="J9"/>
    </row>
    <row r="10" spans="2:10" ht="14.7" thickBot="1" x14ac:dyDescent="0.6">
      <c r="B10" s="13"/>
      <c r="C10" s="77" t="s">
        <v>54</v>
      </c>
      <c r="D10" s="13">
        <v>1</v>
      </c>
      <c r="E10" s="14" t="s">
        <v>8</v>
      </c>
      <c r="F10" s="50"/>
      <c r="G10" s="76">
        <f t="shared" si="0"/>
        <v>0</v>
      </c>
      <c r="H10" s="13"/>
      <c r="I10"/>
      <c r="J10"/>
    </row>
    <row r="11" spans="2:10" ht="14.7" thickBot="1" x14ac:dyDescent="0.6">
      <c r="D11" s="114" t="s">
        <v>55</v>
      </c>
      <c r="E11" s="115"/>
      <c r="F11" s="116"/>
      <c r="G11" s="123">
        <f>SUM(G8:G10)</f>
        <v>0</v>
      </c>
      <c r="H11" s="3"/>
      <c r="I11" s="3"/>
      <c r="J11" s="3"/>
    </row>
    <row r="12" spans="2:10" ht="45" customHeight="1" x14ac:dyDescent="0.55000000000000004">
      <c r="D12" s="94"/>
      <c r="I12"/>
      <c r="J12"/>
    </row>
    <row r="13" spans="2:10" ht="18.3" x14ac:dyDescent="0.55000000000000004">
      <c r="B13" s="82" t="s">
        <v>69</v>
      </c>
      <c r="C13" s="83"/>
      <c r="D13" s="84" t="s">
        <v>2</v>
      </c>
      <c r="E13" s="84" t="s">
        <v>14</v>
      </c>
      <c r="F13" s="84" t="s">
        <v>4</v>
      </c>
      <c r="G13" s="84" t="s">
        <v>5</v>
      </c>
      <c r="H13" s="84" t="s">
        <v>6</v>
      </c>
      <c r="I13" s="2"/>
      <c r="J13" s="2"/>
    </row>
    <row r="14" spans="2:10" x14ac:dyDescent="0.55000000000000004">
      <c r="B14" s="85"/>
      <c r="C14" s="86" t="s">
        <v>70</v>
      </c>
      <c r="D14" s="87">
        <f>SUM(D15:D16)</f>
        <v>445</v>
      </c>
      <c r="E14" s="60" t="s">
        <v>37</v>
      </c>
      <c r="F14" s="59"/>
      <c r="G14" s="59"/>
      <c r="H14" s="88"/>
      <c r="I14"/>
      <c r="J14"/>
    </row>
    <row r="15" spans="2:10" x14ac:dyDescent="0.55000000000000004">
      <c r="B15" s="19" t="s">
        <v>57</v>
      </c>
      <c r="C15" s="77" t="s">
        <v>59</v>
      </c>
      <c r="D15" s="13">
        <v>228</v>
      </c>
      <c r="E15" s="14" t="s">
        <v>37</v>
      </c>
      <c r="F15" s="50"/>
      <c r="G15" s="76">
        <f t="shared" ref="G15" si="1">F15*D15</f>
        <v>0</v>
      </c>
      <c r="H15" s="13" t="s">
        <v>60</v>
      </c>
      <c r="I15"/>
      <c r="J15"/>
    </row>
    <row r="16" spans="2:10" ht="14.7" thickBot="1" x14ac:dyDescent="0.6">
      <c r="B16" s="19" t="s">
        <v>58</v>
      </c>
      <c r="C16" s="77" t="s">
        <v>59</v>
      </c>
      <c r="D16" s="13">
        <v>217</v>
      </c>
      <c r="E16" s="14" t="s">
        <v>37</v>
      </c>
      <c r="F16" s="50"/>
      <c r="G16" s="76">
        <f t="shared" ref="G16" si="2">F16*D16</f>
        <v>0</v>
      </c>
      <c r="H16" s="13" t="s">
        <v>60</v>
      </c>
      <c r="I16"/>
      <c r="J16"/>
    </row>
    <row r="17" spans="2:10" ht="14.7" thickBot="1" x14ac:dyDescent="0.6">
      <c r="C17" s="91"/>
      <c r="D17" s="92" t="s">
        <v>55</v>
      </c>
      <c r="E17" s="93"/>
      <c r="F17" s="93"/>
      <c r="G17" s="121">
        <f>SUM(G15:G16)</f>
        <v>0</v>
      </c>
      <c r="H17" s="3"/>
      <c r="I17" s="3"/>
      <c r="J17" s="3"/>
    </row>
    <row r="18" spans="2:10" x14ac:dyDescent="0.55000000000000004">
      <c r="I18"/>
      <c r="J18"/>
    </row>
    <row r="19" spans="2:10" ht="18.3" x14ac:dyDescent="0.55000000000000004">
      <c r="B19" s="72" t="s">
        <v>107</v>
      </c>
      <c r="C19" s="73"/>
      <c r="D19" s="74" t="s">
        <v>2</v>
      </c>
      <c r="E19" s="74" t="s">
        <v>3</v>
      </c>
      <c r="F19" s="74" t="s">
        <v>4</v>
      </c>
      <c r="G19" s="74" t="s">
        <v>5</v>
      </c>
      <c r="H19" s="74" t="s">
        <v>6</v>
      </c>
      <c r="I19" s="2"/>
      <c r="J19" s="2"/>
    </row>
    <row r="20" spans="2:10" x14ac:dyDescent="0.55000000000000004">
      <c r="B20" s="13"/>
      <c r="C20" s="81" t="s">
        <v>101</v>
      </c>
      <c r="D20" s="13">
        <f>$D$14</f>
        <v>445</v>
      </c>
      <c r="E20" s="14" t="s">
        <v>37</v>
      </c>
      <c r="F20" s="50"/>
      <c r="G20" s="76">
        <f t="shared" ref="G20:G24" si="3">F20*D20</f>
        <v>0</v>
      </c>
      <c r="H20" s="13"/>
      <c r="I20"/>
      <c r="J20"/>
    </row>
    <row r="21" spans="2:10" x14ac:dyDescent="0.55000000000000004">
      <c r="B21" s="13"/>
      <c r="C21" s="81" t="s">
        <v>88</v>
      </c>
      <c r="D21" s="13">
        <f>$D$14</f>
        <v>445</v>
      </c>
      <c r="E21" s="14" t="s">
        <v>37</v>
      </c>
      <c r="F21" s="50"/>
      <c r="G21" s="76">
        <f t="shared" si="3"/>
        <v>0</v>
      </c>
      <c r="H21" s="13"/>
      <c r="I21"/>
      <c r="J21"/>
    </row>
    <row r="22" spans="2:10" x14ac:dyDescent="0.55000000000000004">
      <c r="B22" s="13"/>
      <c r="C22" s="75" t="s">
        <v>112</v>
      </c>
      <c r="D22" s="13">
        <f>$D$14*I22*0.001</f>
        <v>8.9</v>
      </c>
      <c r="E22" s="14" t="s">
        <v>20</v>
      </c>
      <c r="F22" s="50"/>
      <c r="G22" s="76">
        <f t="shared" si="3"/>
        <v>0</v>
      </c>
      <c r="H22" s="13"/>
      <c r="I22" s="48">
        <v>20</v>
      </c>
      <c r="J22" s="49" t="s">
        <v>89</v>
      </c>
    </row>
    <row r="23" spans="2:10" x14ac:dyDescent="0.55000000000000004">
      <c r="B23" s="13"/>
      <c r="C23" s="75" t="s">
        <v>7</v>
      </c>
      <c r="D23" s="13">
        <v>1</v>
      </c>
      <c r="E23" s="14" t="s">
        <v>8</v>
      </c>
      <c r="F23" s="50"/>
      <c r="G23" s="76">
        <f t="shared" si="3"/>
        <v>0</v>
      </c>
      <c r="H23" s="13"/>
      <c r="I23"/>
      <c r="J23"/>
    </row>
    <row r="24" spans="2:10" ht="14.7" thickBot="1" x14ac:dyDescent="0.6">
      <c r="B24" s="13"/>
      <c r="C24" s="77" t="s">
        <v>74</v>
      </c>
      <c r="D24" s="13">
        <v>1</v>
      </c>
      <c r="E24" s="14" t="s">
        <v>8</v>
      </c>
      <c r="F24" s="50"/>
      <c r="G24" s="76">
        <f t="shared" si="3"/>
        <v>0</v>
      </c>
      <c r="H24" s="13"/>
      <c r="I24"/>
      <c r="J24"/>
    </row>
    <row r="25" spans="2:10" ht="14.7" thickBot="1" x14ac:dyDescent="0.6">
      <c r="D25" s="78" t="s">
        <v>56</v>
      </c>
      <c r="E25" s="79"/>
      <c r="F25" s="80"/>
      <c r="G25" s="122">
        <f>SUM(G20:G24)</f>
        <v>0</v>
      </c>
      <c r="H25" s="3"/>
      <c r="I25" s="3"/>
      <c r="J25" s="3"/>
    </row>
    <row r="26" spans="2:10" ht="45" customHeight="1" x14ac:dyDescent="0.55000000000000004">
      <c r="D26" s="94"/>
      <c r="I26"/>
      <c r="J26"/>
    </row>
    <row r="27" spans="2:10" ht="18.3" x14ac:dyDescent="0.55000000000000004">
      <c r="B27" s="82" t="s">
        <v>73</v>
      </c>
      <c r="C27" s="83"/>
      <c r="D27" s="84" t="s">
        <v>2</v>
      </c>
      <c r="E27" s="84" t="s">
        <v>14</v>
      </c>
      <c r="F27" s="84" t="s">
        <v>4</v>
      </c>
      <c r="G27" s="84" t="s">
        <v>5</v>
      </c>
      <c r="H27" s="84" t="s">
        <v>6</v>
      </c>
      <c r="I27" s="2"/>
      <c r="J27" s="2"/>
    </row>
    <row r="28" spans="2:10" x14ac:dyDescent="0.55000000000000004">
      <c r="B28" s="85"/>
      <c r="C28" s="86" t="s">
        <v>70</v>
      </c>
      <c r="D28" s="87">
        <f>SUM(D29:D29)</f>
        <v>17</v>
      </c>
      <c r="E28" s="60" t="s">
        <v>37</v>
      </c>
      <c r="F28" s="59"/>
      <c r="G28" s="59"/>
      <c r="H28" s="88"/>
      <c r="I28"/>
      <c r="J28"/>
    </row>
    <row r="29" spans="2:10" x14ac:dyDescent="0.55000000000000004">
      <c r="B29" s="19" t="s">
        <v>61</v>
      </c>
      <c r="C29" s="75" t="s">
        <v>82</v>
      </c>
      <c r="D29" s="13">
        <v>17</v>
      </c>
      <c r="E29" s="14" t="s">
        <v>37</v>
      </c>
      <c r="F29" s="50"/>
      <c r="G29" s="76">
        <f t="shared" ref="G29" si="4">F29*D29</f>
        <v>0</v>
      </c>
      <c r="H29" s="145"/>
      <c r="I29"/>
      <c r="J29"/>
    </row>
    <row r="30" spans="2:10" x14ac:dyDescent="0.55000000000000004">
      <c r="B30" s="85"/>
      <c r="C30" s="86" t="s">
        <v>76</v>
      </c>
      <c r="D30" s="87"/>
      <c r="E30" s="60"/>
      <c r="F30" s="59"/>
      <c r="G30" s="59"/>
      <c r="H30" s="95" t="s">
        <v>64</v>
      </c>
      <c r="I30"/>
      <c r="J30"/>
    </row>
    <row r="31" spans="2:10" x14ac:dyDescent="0.55000000000000004">
      <c r="B31" s="157" t="s">
        <v>61</v>
      </c>
      <c r="C31" s="99" t="s">
        <v>84</v>
      </c>
      <c r="D31" s="100">
        <f>D28*I31*0.001</f>
        <v>1.7</v>
      </c>
      <c r="E31" s="101" t="s">
        <v>20</v>
      </c>
      <c r="F31" s="46"/>
      <c r="G31" s="76">
        <f t="shared" ref="G31:G32" si="5">F31*D31</f>
        <v>0</v>
      </c>
      <c r="H31" s="154" t="s">
        <v>100</v>
      </c>
      <c r="I31" s="48">
        <v>100</v>
      </c>
      <c r="J31" s="49" t="s">
        <v>31</v>
      </c>
    </row>
    <row r="32" spans="2:10" x14ac:dyDescent="0.55000000000000004">
      <c r="B32" s="158"/>
      <c r="C32" s="99" t="s">
        <v>85</v>
      </c>
      <c r="D32" s="100">
        <f>D29*I32*0.001</f>
        <v>1.7</v>
      </c>
      <c r="E32" s="101" t="s">
        <v>20</v>
      </c>
      <c r="F32" s="46"/>
      <c r="G32" s="76">
        <f t="shared" si="5"/>
        <v>0</v>
      </c>
      <c r="H32" s="155"/>
      <c r="I32" s="48">
        <v>100</v>
      </c>
      <c r="J32" s="49" t="s">
        <v>31</v>
      </c>
    </row>
    <row r="33" spans="2:10" x14ac:dyDescent="0.55000000000000004">
      <c r="B33" s="85"/>
      <c r="C33" s="86" t="s">
        <v>90</v>
      </c>
      <c r="D33" s="87"/>
      <c r="E33" s="60"/>
      <c r="F33" s="59"/>
      <c r="G33" s="59"/>
      <c r="H33" s="95"/>
      <c r="I33"/>
      <c r="J33"/>
    </row>
    <row r="34" spans="2:10" ht="28.8" x14ac:dyDescent="0.55000000000000004">
      <c r="B34" s="13"/>
      <c r="C34" s="77" t="s">
        <v>91</v>
      </c>
      <c r="D34" s="96">
        <v>7</v>
      </c>
      <c r="E34" s="14" t="s">
        <v>77</v>
      </c>
      <c r="F34" s="46"/>
      <c r="G34" s="76">
        <f t="shared" ref="G34" si="6">F34*D34</f>
        <v>0</v>
      </c>
      <c r="H34" s="13" t="s">
        <v>92</v>
      </c>
      <c r="I34" s="97"/>
      <c r="J34" s="98"/>
    </row>
    <row r="35" spans="2:10" x14ac:dyDescent="0.55000000000000004">
      <c r="B35" s="85"/>
      <c r="C35" s="86" t="s">
        <v>75</v>
      </c>
      <c r="D35" s="87"/>
      <c r="E35" s="60"/>
      <c r="F35" s="59"/>
      <c r="G35" s="59"/>
      <c r="H35" s="95"/>
      <c r="I35"/>
      <c r="J35"/>
    </row>
    <row r="36" spans="2:10" ht="29.1" thickBot="1" x14ac:dyDescent="0.6">
      <c r="B36" s="13"/>
      <c r="C36" s="75" t="s">
        <v>110</v>
      </c>
      <c r="D36" s="96">
        <f>SUM(D28)*I36*0.001</f>
        <v>0.85</v>
      </c>
      <c r="E36" s="14" t="s">
        <v>20</v>
      </c>
      <c r="F36" s="46"/>
      <c r="G36" s="76">
        <f t="shared" ref="G36" si="7">F36*D36</f>
        <v>0</v>
      </c>
      <c r="H36" s="58" t="s">
        <v>83</v>
      </c>
      <c r="I36" s="48">
        <v>50</v>
      </c>
      <c r="J36" s="49" t="s">
        <v>31</v>
      </c>
    </row>
    <row r="37" spans="2:10" ht="14.7" thickBot="1" x14ac:dyDescent="0.6">
      <c r="C37" s="91"/>
      <c r="D37" s="92" t="s">
        <v>55</v>
      </c>
      <c r="E37" s="93"/>
      <c r="F37" s="93"/>
      <c r="G37" s="121">
        <f>SUM(G29:G36)</f>
        <v>0</v>
      </c>
      <c r="H37" s="3"/>
      <c r="I37" s="3"/>
      <c r="J37" s="3"/>
    </row>
    <row r="38" spans="2:10" x14ac:dyDescent="0.55000000000000004">
      <c r="I38"/>
      <c r="J38"/>
    </row>
    <row r="39" spans="2:10" ht="18.3" x14ac:dyDescent="0.55000000000000004">
      <c r="B39" s="72" t="s">
        <v>106</v>
      </c>
      <c r="C39" s="73"/>
      <c r="D39" s="74" t="s">
        <v>2</v>
      </c>
      <c r="E39" s="74" t="s">
        <v>3</v>
      </c>
      <c r="F39" s="74" t="s">
        <v>4</v>
      </c>
      <c r="G39" s="74" t="s">
        <v>5</v>
      </c>
      <c r="H39" s="74" t="s">
        <v>6</v>
      </c>
      <c r="I39" s="2"/>
      <c r="J39" s="2"/>
    </row>
    <row r="40" spans="2:10" x14ac:dyDescent="0.55000000000000004">
      <c r="B40" s="13"/>
      <c r="C40" s="99" t="s">
        <v>80</v>
      </c>
      <c r="D40" s="13">
        <f>$D$32*I40*0.001</f>
        <v>0.51</v>
      </c>
      <c r="E40" s="14" t="s">
        <v>20</v>
      </c>
      <c r="F40" s="50"/>
      <c r="G40" s="76">
        <f t="shared" ref="G40:G50" si="8">F40*D40</f>
        <v>0</v>
      </c>
      <c r="H40" s="13"/>
      <c r="I40" s="48">
        <v>300</v>
      </c>
      <c r="J40" s="49" t="s">
        <v>31</v>
      </c>
    </row>
    <row r="41" spans="2:10" x14ac:dyDescent="0.55000000000000004">
      <c r="B41" s="13"/>
      <c r="C41" s="99" t="s">
        <v>93</v>
      </c>
      <c r="D41" s="96">
        <f>D34</f>
        <v>7</v>
      </c>
      <c r="E41" s="14" t="s">
        <v>46</v>
      </c>
      <c r="F41" s="50"/>
      <c r="G41" s="76">
        <f t="shared" si="8"/>
        <v>0</v>
      </c>
      <c r="H41" s="13"/>
      <c r="I41"/>
      <c r="J41"/>
    </row>
    <row r="42" spans="2:10" x14ac:dyDescent="0.55000000000000004">
      <c r="B42" s="13"/>
      <c r="C42" s="99" t="s">
        <v>79</v>
      </c>
      <c r="D42" s="13">
        <f>$D$28*I42*0.001</f>
        <v>1.7</v>
      </c>
      <c r="E42" s="14" t="s">
        <v>20</v>
      </c>
      <c r="F42" s="50"/>
      <c r="G42" s="76">
        <f t="shared" si="8"/>
        <v>0</v>
      </c>
      <c r="H42" s="13"/>
      <c r="I42" s="48">
        <v>100</v>
      </c>
      <c r="J42" s="49" t="s">
        <v>31</v>
      </c>
    </row>
    <row r="43" spans="2:10" x14ac:dyDescent="0.55000000000000004">
      <c r="B43" s="13"/>
      <c r="C43" s="99" t="s">
        <v>78</v>
      </c>
      <c r="D43" s="13">
        <f>$D$28*I43*0.001</f>
        <v>1.7</v>
      </c>
      <c r="E43" s="14" t="s">
        <v>20</v>
      </c>
      <c r="F43" s="50"/>
      <c r="G43" s="76">
        <f t="shared" si="8"/>
        <v>0</v>
      </c>
      <c r="H43" s="13"/>
      <c r="I43" s="48">
        <v>100</v>
      </c>
      <c r="J43" s="49" t="s">
        <v>31</v>
      </c>
    </row>
    <row r="44" spans="2:10" x14ac:dyDescent="0.55000000000000004">
      <c r="B44" s="13"/>
      <c r="C44" s="99" t="s">
        <v>99</v>
      </c>
      <c r="D44" s="13">
        <v>1</v>
      </c>
      <c r="E44" s="14" t="s">
        <v>8</v>
      </c>
      <c r="F44" s="50"/>
      <c r="G44" s="76">
        <f t="shared" si="8"/>
        <v>0</v>
      </c>
      <c r="H44" s="13"/>
      <c r="I44"/>
      <c r="J44"/>
    </row>
    <row r="45" spans="2:10" x14ac:dyDescent="0.55000000000000004">
      <c r="B45" s="13"/>
      <c r="C45" s="81" t="s">
        <v>101</v>
      </c>
      <c r="D45" s="13">
        <f>$D$28</f>
        <v>17</v>
      </c>
      <c r="E45" s="14" t="s">
        <v>37</v>
      </c>
      <c r="F45" s="50"/>
      <c r="G45" s="76">
        <f t="shared" si="8"/>
        <v>0</v>
      </c>
      <c r="H45" s="13"/>
      <c r="I45"/>
      <c r="J45"/>
    </row>
    <row r="46" spans="2:10" x14ac:dyDescent="0.55000000000000004">
      <c r="B46" s="13"/>
      <c r="C46" s="99" t="s">
        <v>81</v>
      </c>
      <c r="D46" s="13">
        <v>1</v>
      </c>
      <c r="E46" s="14" t="s">
        <v>8</v>
      </c>
      <c r="F46" s="50"/>
      <c r="G46" s="76">
        <f t="shared" si="8"/>
        <v>0</v>
      </c>
      <c r="H46" s="13"/>
      <c r="I46"/>
      <c r="J46"/>
    </row>
    <row r="47" spans="2:10" ht="28.8" x14ac:dyDescent="0.55000000000000004">
      <c r="B47" s="13"/>
      <c r="C47" s="75" t="s">
        <v>86</v>
      </c>
      <c r="D47" s="96">
        <f>$D$28*I47*0.001</f>
        <v>0.85</v>
      </c>
      <c r="E47" s="14" t="s">
        <v>20</v>
      </c>
      <c r="F47" s="50"/>
      <c r="G47" s="76">
        <f t="shared" si="8"/>
        <v>0</v>
      </c>
      <c r="H47" s="58" t="s">
        <v>83</v>
      </c>
      <c r="I47" s="48">
        <v>50</v>
      </c>
      <c r="J47" s="49" t="s">
        <v>31</v>
      </c>
    </row>
    <row r="48" spans="2:10" x14ac:dyDescent="0.55000000000000004">
      <c r="B48" s="13"/>
      <c r="C48" s="75" t="s">
        <v>104</v>
      </c>
      <c r="D48" s="96">
        <f>$D$28*I48*0.001</f>
        <v>0.34</v>
      </c>
      <c r="E48" s="14" t="s">
        <v>20</v>
      </c>
      <c r="F48" s="50"/>
      <c r="G48" s="76">
        <f t="shared" si="8"/>
        <v>0</v>
      </c>
      <c r="H48" s="13"/>
      <c r="I48" s="48">
        <v>20</v>
      </c>
      <c r="J48" s="49" t="s">
        <v>89</v>
      </c>
    </row>
    <row r="49" spans="2:10" x14ac:dyDescent="0.55000000000000004">
      <c r="B49" s="13"/>
      <c r="C49" s="75" t="s">
        <v>7</v>
      </c>
      <c r="D49" s="13">
        <v>1</v>
      </c>
      <c r="E49" s="14" t="s">
        <v>8</v>
      </c>
      <c r="F49" s="50"/>
      <c r="G49" s="76">
        <f t="shared" si="8"/>
        <v>0</v>
      </c>
      <c r="H49" s="13"/>
      <c r="I49"/>
      <c r="J49"/>
    </row>
    <row r="50" spans="2:10" ht="14.7" thickBot="1" x14ac:dyDescent="0.6">
      <c r="B50" s="13"/>
      <c r="C50" s="77" t="s">
        <v>87</v>
      </c>
      <c r="D50" s="13">
        <v>1</v>
      </c>
      <c r="E50" s="14" t="s">
        <v>8</v>
      </c>
      <c r="F50" s="50"/>
      <c r="G50" s="76">
        <f t="shared" si="8"/>
        <v>0</v>
      </c>
      <c r="H50" s="13"/>
      <c r="I50"/>
      <c r="J50"/>
    </row>
    <row r="51" spans="2:10" ht="14.7" thickBot="1" x14ac:dyDescent="0.6">
      <c r="D51" s="78" t="s">
        <v>56</v>
      </c>
      <c r="E51" s="79"/>
      <c r="F51" s="80"/>
      <c r="G51" s="122">
        <f>SUM(G40:G50)</f>
        <v>0</v>
      </c>
      <c r="H51" s="3"/>
      <c r="I51" s="3"/>
      <c r="J51" s="3"/>
    </row>
    <row r="52" spans="2:10" ht="45" customHeight="1" x14ac:dyDescent="0.55000000000000004">
      <c r="D52" s="94"/>
      <c r="I52"/>
      <c r="J52"/>
    </row>
    <row r="53" spans="2:10" ht="18.3" x14ac:dyDescent="0.55000000000000004">
      <c r="B53" s="82" t="s">
        <v>72</v>
      </c>
      <c r="C53" s="83"/>
      <c r="D53" s="84" t="s">
        <v>2</v>
      </c>
      <c r="E53" s="84" t="s">
        <v>14</v>
      </c>
      <c r="F53" s="84" t="s">
        <v>4</v>
      </c>
      <c r="G53" s="84" t="s">
        <v>5</v>
      </c>
      <c r="H53" s="84" t="s">
        <v>6</v>
      </c>
      <c r="I53" s="2"/>
      <c r="J53" s="2"/>
    </row>
    <row r="54" spans="2:10" x14ac:dyDescent="0.55000000000000004">
      <c r="B54" s="85"/>
      <c r="C54" s="86" t="s">
        <v>70</v>
      </c>
      <c r="D54" s="87">
        <f>SUM(D55)</f>
        <v>82</v>
      </c>
      <c r="E54" s="60" t="s">
        <v>37</v>
      </c>
      <c r="F54" s="59"/>
      <c r="G54" s="59"/>
      <c r="H54" s="88"/>
      <c r="I54"/>
      <c r="J54"/>
    </row>
    <row r="55" spans="2:10" x14ac:dyDescent="0.55000000000000004">
      <c r="B55" s="19" t="s">
        <v>62</v>
      </c>
      <c r="C55" s="75" t="s">
        <v>123</v>
      </c>
      <c r="D55" s="13">
        <v>82</v>
      </c>
      <c r="E55" s="14" t="s">
        <v>37</v>
      </c>
      <c r="F55" s="50"/>
      <c r="G55" s="76">
        <f t="shared" ref="G55" si="9">F55*D55</f>
        <v>0</v>
      </c>
      <c r="H55" s="13" t="s">
        <v>125</v>
      </c>
      <c r="I55"/>
      <c r="J55"/>
    </row>
    <row r="56" spans="2:10" x14ac:dyDescent="0.55000000000000004">
      <c r="B56" s="85"/>
      <c r="C56" s="86" t="s">
        <v>76</v>
      </c>
      <c r="D56" s="87"/>
      <c r="E56" s="60"/>
      <c r="F56" s="59"/>
      <c r="G56" s="59"/>
      <c r="H56" s="95"/>
      <c r="I56"/>
      <c r="J56"/>
    </row>
    <row r="57" spans="2:10" x14ac:dyDescent="0.55000000000000004">
      <c r="B57" s="157"/>
      <c r="C57" s="75" t="s">
        <v>111</v>
      </c>
      <c r="D57" s="13">
        <v>4.0999999999999996</v>
      </c>
      <c r="E57" s="14" t="s">
        <v>20</v>
      </c>
      <c r="F57" s="46"/>
      <c r="G57" s="76">
        <f t="shared" ref="G57:G61" si="10">F57*D57</f>
        <v>0</v>
      </c>
      <c r="H57" s="13"/>
      <c r="I57"/>
      <c r="J57"/>
    </row>
    <row r="58" spans="2:10" x14ac:dyDescent="0.55000000000000004">
      <c r="B58" s="158"/>
      <c r="C58" s="147" t="s">
        <v>113</v>
      </c>
      <c r="D58" s="148">
        <v>16</v>
      </c>
      <c r="E58" s="151" t="s">
        <v>20</v>
      </c>
      <c r="F58" s="149" t="s">
        <v>16</v>
      </c>
      <c r="G58" s="149" t="s">
        <v>16</v>
      </c>
      <c r="H58" s="150" t="s">
        <v>218</v>
      </c>
      <c r="I58"/>
      <c r="J58"/>
    </row>
    <row r="59" spans="2:10" x14ac:dyDescent="0.55000000000000004">
      <c r="B59" s="158"/>
      <c r="C59" s="119" t="s">
        <v>221</v>
      </c>
      <c r="D59" s="89">
        <f>SUM($D$58*I59*0.01)</f>
        <v>4.8</v>
      </c>
      <c r="E59" s="14" t="s">
        <v>20</v>
      </c>
      <c r="F59" s="46"/>
      <c r="G59" s="76">
        <f t="shared" si="10"/>
        <v>0</v>
      </c>
      <c r="H59" s="13"/>
      <c r="I59" s="48">
        <v>30</v>
      </c>
      <c r="J59" s="49" t="s">
        <v>220</v>
      </c>
    </row>
    <row r="60" spans="2:10" x14ac:dyDescent="0.55000000000000004">
      <c r="B60" s="158"/>
      <c r="C60" s="119" t="s">
        <v>223</v>
      </c>
      <c r="D60" s="89">
        <f t="shared" ref="D60:D61" si="11">SUM($D$58*I60*0.01)</f>
        <v>8</v>
      </c>
      <c r="E60" s="14" t="s">
        <v>20</v>
      </c>
      <c r="F60" s="46"/>
      <c r="G60" s="76">
        <f t="shared" si="10"/>
        <v>0</v>
      </c>
      <c r="H60" s="13"/>
      <c r="I60" s="48">
        <v>50</v>
      </c>
      <c r="J60" s="49" t="s">
        <v>220</v>
      </c>
    </row>
    <row r="61" spans="2:10" x14ac:dyDescent="0.55000000000000004">
      <c r="B61" s="159"/>
      <c r="C61" s="119" t="s">
        <v>222</v>
      </c>
      <c r="D61" s="89">
        <f t="shared" si="11"/>
        <v>3.2</v>
      </c>
      <c r="E61" s="14" t="s">
        <v>20</v>
      </c>
      <c r="F61" s="46"/>
      <c r="G61" s="76">
        <f t="shared" si="10"/>
        <v>0</v>
      </c>
      <c r="H61" s="13"/>
      <c r="I61" s="48">
        <v>20</v>
      </c>
      <c r="J61" s="49" t="s">
        <v>220</v>
      </c>
    </row>
    <row r="62" spans="2:10" x14ac:dyDescent="0.55000000000000004">
      <c r="B62" s="85"/>
      <c r="C62" s="86" t="s">
        <v>75</v>
      </c>
      <c r="D62" s="87"/>
      <c r="E62" s="60"/>
      <c r="F62" s="59"/>
      <c r="G62" s="59"/>
      <c r="H62" s="95"/>
      <c r="I62"/>
      <c r="J62"/>
    </row>
    <row r="63" spans="2:10" ht="28.8" x14ac:dyDescent="0.55000000000000004">
      <c r="B63" s="13"/>
      <c r="C63" s="75" t="s">
        <v>168</v>
      </c>
      <c r="D63" s="96">
        <v>4.0999999999999996</v>
      </c>
      <c r="E63" s="14" t="s">
        <v>20</v>
      </c>
      <c r="F63" s="46"/>
      <c r="G63" s="76">
        <f t="shared" ref="G63" si="12">F63*D63</f>
        <v>0</v>
      </c>
      <c r="H63" s="58" t="s">
        <v>83</v>
      </c>
      <c r="I63" s="3"/>
      <c r="J63" s="3"/>
    </row>
    <row r="64" spans="2:10" ht="14.7" thickBot="1" x14ac:dyDescent="0.6">
      <c r="B64" s="13"/>
      <c r="C64" s="75" t="s">
        <v>138</v>
      </c>
      <c r="D64" s="96">
        <v>0.5</v>
      </c>
      <c r="E64" s="14" t="s">
        <v>20</v>
      </c>
      <c r="F64" s="46"/>
      <c r="G64" s="76">
        <f t="shared" ref="G64" si="13">F64*D64</f>
        <v>0</v>
      </c>
      <c r="H64" s="13" t="s">
        <v>167</v>
      </c>
      <c r="I64" s="3"/>
      <c r="J64" s="3"/>
    </row>
    <row r="65" spans="2:12" ht="14.7" thickBot="1" x14ac:dyDescent="0.6">
      <c r="C65" s="91"/>
      <c r="D65" s="92" t="s">
        <v>55</v>
      </c>
      <c r="E65" s="93"/>
      <c r="F65" s="93"/>
      <c r="G65" s="121">
        <f>SUM(G55:G64)</f>
        <v>0</v>
      </c>
      <c r="H65" s="3"/>
      <c r="I65" s="3"/>
      <c r="J65" s="3"/>
      <c r="L65" t="s">
        <v>219</v>
      </c>
    </row>
    <row r="66" spans="2:12" x14ac:dyDescent="0.55000000000000004">
      <c r="I66"/>
      <c r="J66"/>
    </row>
    <row r="67" spans="2:12" ht="18.3" x14ac:dyDescent="0.55000000000000004">
      <c r="B67" s="72" t="s">
        <v>105</v>
      </c>
      <c r="C67" s="73"/>
      <c r="D67" s="74" t="s">
        <v>2</v>
      </c>
      <c r="E67" s="74" t="s">
        <v>3</v>
      </c>
      <c r="F67" s="74" t="s">
        <v>4</v>
      </c>
      <c r="G67" s="74" t="s">
        <v>5</v>
      </c>
      <c r="H67" s="74" t="s">
        <v>6</v>
      </c>
      <c r="I67" s="2"/>
      <c r="J67" s="2"/>
    </row>
    <row r="68" spans="2:12" ht="43.2" x14ac:dyDescent="0.55000000000000004">
      <c r="B68" s="19">
        <v>1</v>
      </c>
      <c r="C68" s="99" t="s">
        <v>217</v>
      </c>
      <c r="D68" s="13">
        <v>36.5</v>
      </c>
      <c r="E68" s="14" t="s">
        <v>20</v>
      </c>
      <c r="F68" s="50"/>
      <c r="G68" s="76">
        <f t="shared" ref="G68:G77" si="14">F68*D68</f>
        <v>0</v>
      </c>
      <c r="H68" s="117" t="s">
        <v>108</v>
      </c>
      <c r="I68" s="2"/>
      <c r="J68" s="2"/>
    </row>
    <row r="69" spans="2:12" x14ac:dyDescent="0.55000000000000004">
      <c r="B69" s="19">
        <v>2</v>
      </c>
      <c r="C69" s="99" t="s">
        <v>102</v>
      </c>
      <c r="D69" s="13">
        <f>D57</f>
        <v>4.0999999999999996</v>
      </c>
      <c r="E69" s="14" t="s">
        <v>20</v>
      </c>
      <c r="F69" s="50"/>
      <c r="G69" s="76">
        <f t="shared" si="14"/>
        <v>0</v>
      </c>
      <c r="H69" s="13"/>
      <c r="I69" s="2"/>
      <c r="J69" s="2"/>
    </row>
    <row r="70" spans="2:12" ht="28.8" x14ac:dyDescent="0.55000000000000004">
      <c r="B70" s="19">
        <v>3</v>
      </c>
      <c r="C70" s="99" t="s">
        <v>103</v>
      </c>
      <c r="D70" s="13">
        <v>15.6</v>
      </c>
      <c r="E70" s="14" t="s">
        <v>20</v>
      </c>
      <c r="F70" s="50"/>
      <c r="G70" s="76">
        <f t="shared" si="14"/>
        <v>0</v>
      </c>
      <c r="H70" s="13"/>
      <c r="I70" s="2"/>
      <c r="J70" s="2"/>
    </row>
    <row r="71" spans="2:12" x14ac:dyDescent="0.55000000000000004">
      <c r="B71" s="19">
        <v>4</v>
      </c>
      <c r="C71" s="81" t="s">
        <v>101</v>
      </c>
      <c r="D71" s="13">
        <f>D54</f>
        <v>82</v>
      </c>
      <c r="E71" s="14" t="s">
        <v>37</v>
      </c>
      <c r="F71" s="50"/>
      <c r="G71" s="76">
        <f t="shared" si="14"/>
        <v>0</v>
      </c>
      <c r="H71" s="13"/>
      <c r="I71"/>
      <c r="J71"/>
    </row>
    <row r="72" spans="2:12" ht="28.8" x14ac:dyDescent="0.55000000000000004">
      <c r="B72" s="19">
        <v>5</v>
      </c>
      <c r="C72" s="118" t="s">
        <v>109</v>
      </c>
      <c r="D72" s="13"/>
      <c r="E72" s="14"/>
      <c r="F72" s="50"/>
      <c r="G72" s="76"/>
      <c r="H72" s="58" t="s">
        <v>83</v>
      </c>
      <c r="I72"/>
      <c r="J72"/>
    </row>
    <row r="73" spans="2:12" x14ac:dyDescent="0.55000000000000004">
      <c r="B73" s="19">
        <v>6</v>
      </c>
      <c r="C73" s="99" t="s">
        <v>81</v>
      </c>
      <c r="D73" s="13">
        <v>1</v>
      </c>
      <c r="E73" s="14" t="s">
        <v>8</v>
      </c>
      <c r="F73" s="50"/>
      <c r="G73" s="76">
        <f t="shared" si="14"/>
        <v>0</v>
      </c>
      <c r="H73" s="13"/>
      <c r="I73"/>
      <c r="J73"/>
    </row>
    <row r="74" spans="2:12" ht="28.8" x14ac:dyDescent="0.55000000000000004">
      <c r="B74" s="19">
        <v>7</v>
      </c>
      <c r="C74" s="75" t="s">
        <v>86</v>
      </c>
      <c r="D74" s="13">
        <f>$D$54*I74*0.001</f>
        <v>4.0999999999999996</v>
      </c>
      <c r="E74" s="14" t="s">
        <v>20</v>
      </c>
      <c r="F74" s="50"/>
      <c r="G74" s="76">
        <f t="shared" si="14"/>
        <v>0</v>
      </c>
      <c r="H74" s="58" t="s">
        <v>83</v>
      </c>
      <c r="I74" s="48">
        <v>50</v>
      </c>
      <c r="J74" s="49" t="s">
        <v>31</v>
      </c>
    </row>
    <row r="75" spans="2:12" x14ac:dyDescent="0.55000000000000004">
      <c r="B75" s="19">
        <v>8</v>
      </c>
      <c r="C75" s="75" t="s">
        <v>104</v>
      </c>
      <c r="D75" s="13">
        <f>$D$54*I75*0.001</f>
        <v>1.6400000000000001</v>
      </c>
      <c r="E75" s="14" t="s">
        <v>20</v>
      </c>
      <c r="F75" s="50"/>
      <c r="G75" s="76">
        <f t="shared" si="14"/>
        <v>0</v>
      </c>
      <c r="H75" s="13"/>
      <c r="I75" s="48">
        <v>20</v>
      </c>
      <c r="J75" s="49" t="s">
        <v>89</v>
      </c>
    </row>
    <row r="76" spans="2:12" x14ac:dyDescent="0.55000000000000004">
      <c r="B76" s="19">
        <v>9</v>
      </c>
      <c r="C76" s="75" t="s">
        <v>7</v>
      </c>
      <c r="D76" s="13">
        <v>1</v>
      </c>
      <c r="E76" s="14" t="s">
        <v>8</v>
      </c>
      <c r="F76" s="50"/>
      <c r="G76" s="76">
        <f t="shared" si="14"/>
        <v>0</v>
      </c>
      <c r="H76" s="13"/>
      <c r="I76"/>
      <c r="J76"/>
    </row>
    <row r="77" spans="2:12" ht="14.7" thickBot="1" x14ac:dyDescent="0.6">
      <c r="B77" s="19">
        <v>10</v>
      </c>
      <c r="C77" s="77" t="s">
        <v>87</v>
      </c>
      <c r="D77" s="13">
        <v>1</v>
      </c>
      <c r="E77" s="14" t="s">
        <v>8</v>
      </c>
      <c r="F77" s="50"/>
      <c r="G77" s="76">
        <f t="shared" si="14"/>
        <v>0</v>
      </c>
      <c r="H77" s="13"/>
      <c r="I77"/>
      <c r="J77"/>
    </row>
    <row r="78" spans="2:12" ht="14.7" thickBot="1" x14ac:dyDescent="0.6">
      <c r="D78" s="78" t="s">
        <v>56</v>
      </c>
      <c r="E78" s="79"/>
      <c r="F78" s="80"/>
      <c r="G78" s="122">
        <f>SUM(G68:G77)</f>
        <v>0</v>
      </c>
      <c r="H78" s="3"/>
      <c r="I78" s="3"/>
      <c r="J78" s="3"/>
    </row>
    <row r="79" spans="2:12" ht="45" customHeight="1" x14ac:dyDescent="0.55000000000000004">
      <c r="D79" s="94"/>
      <c r="I79"/>
      <c r="J79"/>
    </row>
    <row r="80" spans="2:12" ht="18.3" x14ac:dyDescent="0.55000000000000004">
      <c r="B80" s="82" t="s">
        <v>71</v>
      </c>
      <c r="C80" s="83"/>
      <c r="D80" s="84" t="s">
        <v>2</v>
      </c>
      <c r="E80" s="84" t="s">
        <v>14</v>
      </c>
      <c r="F80" s="84" t="s">
        <v>4</v>
      </c>
      <c r="G80" s="84" t="s">
        <v>5</v>
      </c>
      <c r="H80" s="84" t="s">
        <v>6</v>
      </c>
      <c r="I80" s="2"/>
      <c r="J80" s="2"/>
    </row>
    <row r="81" spans="2:10" x14ac:dyDescent="0.55000000000000004">
      <c r="B81" s="85"/>
      <c r="C81" s="86" t="s">
        <v>70</v>
      </c>
      <c r="D81" s="87">
        <f>SUM(D82:D83)</f>
        <v>5</v>
      </c>
      <c r="E81" s="60" t="s">
        <v>11</v>
      </c>
      <c r="F81" s="59"/>
      <c r="G81" s="59"/>
      <c r="H81" s="88"/>
      <c r="I81"/>
      <c r="J81"/>
    </row>
    <row r="82" spans="2:10" ht="28.8" customHeight="1" x14ac:dyDescent="0.55000000000000004">
      <c r="B82" s="13"/>
      <c r="C82" s="75" t="s">
        <v>63</v>
      </c>
      <c r="D82" s="89">
        <f>'ROSTLINNÝ MATERIÁL'!I48</f>
        <v>1</v>
      </c>
      <c r="E82" s="14" t="s">
        <v>11</v>
      </c>
      <c r="F82" s="50"/>
      <c r="G82" s="76">
        <f t="shared" ref="G82:G83" si="15">F82*D82</f>
        <v>0</v>
      </c>
      <c r="H82" s="154" t="s">
        <v>125</v>
      </c>
      <c r="I82"/>
      <c r="J82"/>
    </row>
    <row r="83" spans="2:10" x14ac:dyDescent="0.55000000000000004">
      <c r="B83" s="13"/>
      <c r="C83" s="90" t="s">
        <v>191</v>
      </c>
      <c r="D83" s="89">
        <v>4</v>
      </c>
      <c r="E83" s="14" t="s">
        <v>11</v>
      </c>
      <c r="F83" s="50"/>
      <c r="G83" s="76">
        <f t="shared" si="15"/>
        <v>0</v>
      </c>
      <c r="H83" s="156"/>
      <c r="I83"/>
      <c r="J83"/>
    </row>
    <row r="84" spans="2:10" x14ac:dyDescent="0.55000000000000004">
      <c r="B84" s="85"/>
      <c r="C84" s="86" t="s">
        <v>76</v>
      </c>
      <c r="D84" s="87"/>
      <c r="E84" s="60"/>
      <c r="F84" s="59"/>
      <c r="G84" s="59"/>
      <c r="H84" s="95"/>
      <c r="I84"/>
      <c r="J84"/>
    </row>
    <row r="85" spans="2:10" x14ac:dyDescent="0.55000000000000004">
      <c r="B85" s="102"/>
      <c r="C85" s="75" t="s">
        <v>65</v>
      </c>
      <c r="D85" s="96">
        <f>SUM(D81)*I85*0.001</f>
        <v>0.5</v>
      </c>
      <c r="E85" s="14" t="s">
        <v>21</v>
      </c>
      <c r="F85" s="46"/>
      <c r="G85" s="76">
        <f t="shared" ref="G85" si="16">F85*D85</f>
        <v>0</v>
      </c>
      <c r="H85" s="58"/>
      <c r="I85" s="48">
        <v>100</v>
      </c>
      <c r="J85" s="133" t="s">
        <v>38</v>
      </c>
    </row>
    <row r="86" spans="2:10" x14ac:dyDescent="0.55000000000000004">
      <c r="B86" s="85"/>
      <c r="C86" s="86" t="s">
        <v>90</v>
      </c>
      <c r="D86" s="87"/>
      <c r="E86" s="60"/>
      <c r="F86" s="59"/>
      <c r="G86" s="59"/>
      <c r="H86" s="95"/>
      <c r="I86"/>
      <c r="J86"/>
    </row>
    <row r="87" spans="2:10" ht="28.8" x14ac:dyDescent="0.55000000000000004">
      <c r="B87" s="103"/>
      <c r="C87" s="77" t="s">
        <v>66</v>
      </c>
      <c r="D87" s="96">
        <f>D82</f>
        <v>1</v>
      </c>
      <c r="E87" s="14" t="s">
        <v>11</v>
      </c>
      <c r="F87" s="46"/>
      <c r="G87" s="76">
        <f>F87*D87</f>
        <v>0</v>
      </c>
      <c r="H87" s="134"/>
      <c r="I87" s="3"/>
      <c r="J87"/>
    </row>
    <row r="88" spans="2:10" x14ac:dyDescent="0.55000000000000004">
      <c r="B88" s="135"/>
      <c r="C88" s="75" t="s">
        <v>67</v>
      </c>
      <c r="D88" s="89">
        <f>D83</f>
        <v>4</v>
      </c>
      <c r="E88" s="14" t="s">
        <v>11</v>
      </c>
      <c r="F88" s="46"/>
      <c r="G88" s="76">
        <f>F88*D88</f>
        <v>0</v>
      </c>
      <c r="H88" s="134"/>
      <c r="I88" s="3"/>
      <c r="J88"/>
    </row>
    <row r="89" spans="2:10" x14ac:dyDescent="0.55000000000000004">
      <c r="B89" s="13"/>
      <c r="C89" s="77" t="s">
        <v>226</v>
      </c>
      <c r="D89" s="89">
        <f>SUM(D82:D82)</f>
        <v>1</v>
      </c>
      <c r="E89" s="14" t="s">
        <v>11</v>
      </c>
      <c r="F89" s="46"/>
      <c r="G89" s="76"/>
      <c r="H89" s="13" t="s">
        <v>134</v>
      </c>
      <c r="I89" s="3"/>
      <c r="J89"/>
    </row>
    <row r="90" spans="2:10" x14ac:dyDescent="0.55000000000000004">
      <c r="B90" s="85"/>
      <c r="C90" s="86" t="s">
        <v>75</v>
      </c>
      <c r="D90" s="87"/>
      <c r="E90" s="60"/>
      <c r="F90" s="59"/>
      <c r="G90" s="59"/>
      <c r="H90" s="95"/>
      <c r="I90"/>
      <c r="J90"/>
    </row>
    <row r="91" spans="2:10" ht="29.1" thickBot="1" x14ac:dyDescent="0.6">
      <c r="B91" s="13"/>
      <c r="C91" s="75" t="s">
        <v>126</v>
      </c>
      <c r="D91" s="96">
        <f>SUM(2)*3.14*I91*0.001</f>
        <v>0.628</v>
      </c>
      <c r="E91" s="14" t="s">
        <v>20</v>
      </c>
      <c r="F91" s="46"/>
      <c r="G91" s="76">
        <f t="shared" ref="G91" si="17">F91*D91</f>
        <v>0</v>
      </c>
      <c r="H91" s="58" t="s">
        <v>227</v>
      </c>
      <c r="I91" s="48">
        <v>100</v>
      </c>
      <c r="J91" s="49" t="s">
        <v>31</v>
      </c>
    </row>
    <row r="92" spans="2:10" ht="14.7" thickBot="1" x14ac:dyDescent="0.6">
      <c r="C92" s="91"/>
      <c r="D92" s="92" t="s">
        <v>55</v>
      </c>
      <c r="E92" s="93"/>
      <c r="F92" s="93"/>
      <c r="G92" s="121">
        <f>SUM(G82:G91)</f>
        <v>0</v>
      </c>
      <c r="H92" s="3"/>
      <c r="I92" s="3"/>
      <c r="J92" s="3"/>
    </row>
    <row r="93" spans="2:10" x14ac:dyDescent="0.55000000000000004">
      <c r="I93"/>
      <c r="J93"/>
    </row>
    <row r="94" spans="2:10" ht="18.3" x14ac:dyDescent="0.55000000000000004">
      <c r="B94" s="72" t="s">
        <v>130</v>
      </c>
      <c r="C94" s="73"/>
      <c r="D94" s="74" t="s">
        <v>2</v>
      </c>
      <c r="E94" s="74" t="s">
        <v>3</v>
      </c>
      <c r="F94" s="74" t="s">
        <v>4</v>
      </c>
      <c r="G94" s="74" t="s">
        <v>5</v>
      </c>
      <c r="H94" s="74" t="s">
        <v>6</v>
      </c>
      <c r="I94"/>
      <c r="J94"/>
    </row>
    <row r="95" spans="2:10" x14ac:dyDescent="0.55000000000000004">
      <c r="B95" s="19">
        <v>1</v>
      </c>
      <c r="C95" s="99" t="s">
        <v>127</v>
      </c>
      <c r="D95" s="13">
        <f>D81</f>
        <v>5</v>
      </c>
      <c r="E95" s="14" t="s">
        <v>11</v>
      </c>
      <c r="F95" s="50"/>
      <c r="G95" s="76">
        <f t="shared" ref="G95:G101" si="18">F95*D95</f>
        <v>0</v>
      </c>
      <c r="H95" s="13"/>
      <c r="I95"/>
      <c r="J95"/>
    </row>
    <row r="96" spans="2:10" x14ac:dyDescent="0.55000000000000004">
      <c r="B96" s="19">
        <v>2</v>
      </c>
      <c r="C96" s="99" t="s">
        <v>128</v>
      </c>
      <c r="D96" s="96">
        <f>D88</f>
        <v>4</v>
      </c>
      <c r="E96" s="14" t="s">
        <v>35</v>
      </c>
      <c r="F96" s="50"/>
      <c r="G96" s="76">
        <f t="shared" si="18"/>
        <v>0</v>
      </c>
      <c r="H96" s="13"/>
      <c r="I96"/>
      <c r="J96"/>
    </row>
    <row r="97" spans="2:10" x14ac:dyDescent="0.55000000000000004">
      <c r="B97" s="19">
        <v>3</v>
      </c>
      <c r="C97" s="99" t="s">
        <v>131</v>
      </c>
      <c r="D97" s="96">
        <f>D81</f>
        <v>5</v>
      </c>
      <c r="E97" s="14" t="s">
        <v>11</v>
      </c>
      <c r="F97" s="50"/>
      <c r="G97" s="76">
        <f t="shared" si="18"/>
        <v>0</v>
      </c>
      <c r="H97" s="13" t="s">
        <v>132</v>
      </c>
      <c r="I97"/>
      <c r="J97"/>
    </row>
    <row r="98" spans="2:10" x14ac:dyDescent="0.55000000000000004">
      <c r="B98" s="19">
        <v>4</v>
      </c>
      <c r="C98" s="99" t="s">
        <v>133</v>
      </c>
      <c r="D98" s="96">
        <f>D87</f>
        <v>1</v>
      </c>
      <c r="E98" s="14" t="s">
        <v>35</v>
      </c>
      <c r="F98" s="50"/>
      <c r="G98" s="76">
        <f t="shared" si="18"/>
        <v>0</v>
      </c>
      <c r="H98" s="13"/>
      <c r="I98"/>
      <c r="J98"/>
    </row>
    <row r="99" spans="2:10" x14ac:dyDescent="0.55000000000000004">
      <c r="B99" s="19">
        <v>5</v>
      </c>
      <c r="C99" s="81" t="s">
        <v>135</v>
      </c>
      <c r="D99" s="96">
        <f>D81</f>
        <v>5</v>
      </c>
      <c r="E99" s="14" t="s">
        <v>11</v>
      </c>
      <c r="F99" s="50"/>
      <c r="G99" s="76">
        <f t="shared" si="18"/>
        <v>0</v>
      </c>
      <c r="H99" s="13"/>
      <c r="I99"/>
      <c r="J99"/>
    </row>
    <row r="100" spans="2:10" x14ac:dyDescent="0.55000000000000004">
      <c r="B100" s="19">
        <v>6</v>
      </c>
      <c r="C100" s="75" t="s">
        <v>124</v>
      </c>
      <c r="D100" s="96">
        <f>D91</f>
        <v>0.628</v>
      </c>
      <c r="E100" s="14" t="s">
        <v>20</v>
      </c>
      <c r="F100" s="50"/>
      <c r="G100" s="76">
        <f t="shared" si="18"/>
        <v>0</v>
      </c>
      <c r="H100" s="58"/>
      <c r="I100"/>
      <c r="J100"/>
    </row>
    <row r="101" spans="2:10" x14ac:dyDescent="0.55000000000000004">
      <c r="B101" s="19">
        <v>7</v>
      </c>
      <c r="C101" s="132" t="s">
        <v>136</v>
      </c>
      <c r="D101" s="96">
        <f>D89</f>
        <v>1</v>
      </c>
      <c r="E101" s="14" t="s">
        <v>11</v>
      </c>
      <c r="F101" s="50"/>
      <c r="G101" s="76">
        <f t="shared" si="18"/>
        <v>0</v>
      </c>
      <c r="H101" s="58"/>
      <c r="I101"/>
      <c r="J101"/>
    </row>
    <row r="102" spans="2:10" x14ac:dyDescent="0.55000000000000004">
      <c r="B102" s="19">
        <v>8</v>
      </c>
      <c r="C102" s="75" t="s">
        <v>137</v>
      </c>
      <c r="D102" s="13">
        <f>D81*I102*0.001</f>
        <v>0.35000000000000003</v>
      </c>
      <c r="E102" s="14" t="s">
        <v>20</v>
      </c>
      <c r="F102" s="50"/>
      <c r="G102" s="76">
        <f t="shared" ref="G102:G104" si="19">F102*D102</f>
        <v>0</v>
      </c>
      <c r="H102" s="13"/>
      <c r="I102" s="48">
        <v>70</v>
      </c>
      <c r="J102" s="49" t="s">
        <v>89</v>
      </c>
    </row>
    <row r="103" spans="2:10" x14ac:dyDescent="0.55000000000000004">
      <c r="B103" s="19">
        <v>9</v>
      </c>
      <c r="C103" s="75" t="s">
        <v>7</v>
      </c>
      <c r="D103" s="13">
        <v>1</v>
      </c>
      <c r="E103" s="14" t="s">
        <v>8</v>
      </c>
      <c r="F103" s="50"/>
      <c r="G103" s="76">
        <f t="shared" si="19"/>
        <v>0</v>
      </c>
      <c r="H103" s="13"/>
      <c r="I103"/>
      <c r="J103"/>
    </row>
    <row r="104" spans="2:10" ht="14.7" thickBot="1" x14ac:dyDescent="0.6">
      <c r="B104" s="19">
        <v>10</v>
      </c>
      <c r="C104" s="77" t="s">
        <v>87</v>
      </c>
      <c r="D104" s="13">
        <v>1</v>
      </c>
      <c r="E104" s="14" t="s">
        <v>8</v>
      </c>
      <c r="F104" s="50"/>
      <c r="G104" s="76">
        <f t="shared" si="19"/>
        <v>0</v>
      </c>
      <c r="H104" s="13"/>
      <c r="I104"/>
      <c r="J104"/>
    </row>
    <row r="105" spans="2:10" ht="14.7" thickBot="1" x14ac:dyDescent="0.6">
      <c r="D105" s="78" t="s">
        <v>56</v>
      </c>
      <c r="E105" s="79"/>
      <c r="F105" s="80"/>
      <c r="G105" s="122">
        <f>SUM(G95:G104)</f>
        <v>0</v>
      </c>
      <c r="H105" s="3"/>
      <c r="I105" s="3"/>
      <c r="J105" s="3"/>
    </row>
    <row r="106" spans="2:10" x14ac:dyDescent="0.55000000000000004">
      <c r="D106" s="94"/>
      <c r="I106"/>
      <c r="J106"/>
    </row>
    <row r="108" spans="2:10" ht="18.3" x14ac:dyDescent="0.7">
      <c r="B108" s="5" t="s">
        <v>12</v>
      </c>
      <c r="C108" s="4"/>
      <c r="D108" s="4"/>
      <c r="E108" s="4"/>
      <c r="F108" s="4"/>
      <c r="G108" s="4"/>
      <c r="H108" s="4"/>
      <c r="I108"/>
      <c r="J108"/>
    </row>
    <row r="109" spans="2:10" ht="18.3" x14ac:dyDescent="0.7">
      <c r="B109" s="16" t="s">
        <v>19</v>
      </c>
      <c r="C109" s="16"/>
      <c r="D109" s="16"/>
      <c r="E109" s="16"/>
      <c r="F109" s="16"/>
      <c r="G109" s="16"/>
      <c r="H109" s="16"/>
      <c r="I109"/>
      <c r="J109"/>
    </row>
    <row r="110" spans="2:10" ht="18.3" x14ac:dyDescent="0.7">
      <c r="B110" s="16" t="s">
        <v>13</v>
      </c>
      <c r="C110" s="16"/>
      <c r="D110" s="16"/>
      <c r="E110" s="16"/>
      <c r="F110" s="16"/>
      <c r="G110" s="16"/>
      <c r="H110" s="16"/>
      <c r="I110"/>
      <c r="J110"/>
    </row>
    <row r="111" spans="2:10" ht="18.600000000000001" thickBot="1" x14ac:dyDescent="0.75">
      <c r="C111" s="16"/>
      <c r="D111" s="16"/>
      <c r="E111" s="16"/>
      <c r="F111" s="16"/>
      <c r="G111" s="16"/>
      <c r="H111" s="16"/>
      <c r="I111"/>
      <c r="J111"/>
    </row>
    <row r="112" spans="2:10" ht="18.600000000000001" thickBot="1" x14ac:dyDescent="0.6">
      <c r="B112" s="52" t="s">
        <v>68</v>
      </c>
      <c r="C112" s="53"/>
      <c r="D112" s="53"/>
      <c r="E112" s="53"/>
      <c r="F112" s="53"/>
      <c r="G112" s="53"/>
      <c r="H112" s="136">
        <f>SUM(G11,G17,G25,G65,G78,G92,G105,G51,G37)</f>
        <v>0</v>
      </c>
      <c r="I112"/>
      <c r="J112"/>
    </row>
  </sheetData>
  <mergeCells count="4">
    <mergeCell ref="B31:B32"/>
    <mergeCell ref="H31:H32"/>
    <mergeCell ref="H82:H83"/>
    <mergeCell ref="B57:B61"/>
  </mergeCells>
  <pageMargins left="0.25" right="0.25" top="0.75" bottom="0.75" header="0.3" footer="0.3"/>
  <pageSetup paperSize="9" scale="6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  <pageSetUpPr fitToPage="1"/>
  </sheetPr>
  <dimension ref="B1:J74"/>
  <sheetViews>
    <sheetView topLeftCell="A46" zoomScaleNormal="100" zoomScaleSheetLayoutView="85" workbookViewId="0">
      <selection activeCell="C55" sqref="C55"/>
    </sheetView>
  </sheetViews>
  <sheetFormatPr defaultColWidth="9.15625" defaultRowHeight="14.4" x14ac:dyDescent="0.55000000000000004"/>
  <cols>
    <col min="2" max="2" width="7.578125" customWidth="1"/>
    <col min="3" max="3" width="65.83984375" customWidth="1"/>
    <col min="4" max="7" width="11.89453125" customWidth="1"/>
    <col min="8" max="8" width="55.20703125" customWidth="1"/>
    <col min="9" max="9" width="7.1015625" customWidth="1"/>
    <col min="10" max="10" width="9.15625" bestFit="1" customWidth="1"/>
    <col min="11" max="12" width="5.3125" customWidth="1"/>
  </cols>
  <sheetData>
    <row r="1" spans="2:10" s="1" customFormat="1" ht="35.25" customHeight="1" x14ac:dyDescent="0.55000000000000004">
      <c r="E1" s="9" t="str">
        <f>'ROSTLINNÝ MATERIÁL'!D1</f>
        <v>VÝKAZ VÝMĚR - SLEPÝ</v>
      </c>
      <c r="F1" s="9"/>
      <c r="H1" s="17" t="str">
        <f>'ROSTLINNÝ MATERIÁL'!L1</f>
        <v>R03 - etapa 2</v>
      </c>
    </row>
    <row r="2" spans="2:10" s="1" customFormat="1" ht="26.25" customHeight="1" thickBot="1" x14ac:dyDescent="0.6">
      <c r="B2" s="8"/>
      <c r="C2" s="8"/>
      <c r="D2" s="8"/>
      <c r="E2" s="11" t="str">
        <f>'ROSTLINNÝ MATERIÁL'!D2</f>
        <v>Nehradov III - Třebíč</v>
      </c>
      <c r="F2" s="11"/>
      <c r="G2" s="8"/>
      <c r="H2" s="10">
        <f>'ROSTLINNÝ MATERIÁL'!L2</f>
        <v>45483</v>
      </c>
    </row>
    <row r="3" spans="2:10" ht="28.5" customHeight="1" thickBot="1" x14ac:dyDescent="0.75">
      <c r="F3" s="16" t="s">
        <v>28</v>
      </c>
    </row>
    <row r="4" spans="2:10" s="4" customFormat="1" ht="18.600000000000001" thickBot="1" x14ac:dyDescent="0.75">
      <c r="D4" s="16"/>
      <c r="E4" s="16"/>
      <c r="F4" s="21"/>
      <c r="G4" s="16" t="s">
        <v>22</v>
      </c>
      <c r="J4" s="16"/>
    </row>
    <row r="5" spans="2:10" ht="30.75" customHeight="1" x14ac:dyDescent="0.55000000000000004"/>
    <row r="6" spans="2:10" s="2" customFormat="1" ht="20.25" customHeight="1" x14ac:dyDescent="0.55000000000000004">
      <c r="B6" s="56" t="s">
        <v>47</v>
      </c>
      <c r="C6" s="32"/>
      <c r="D6" s="127" t="s">
        <v>2</v>
      </c>
      <c r="E6" s="127" t="s">
        <v>3</v>
      </c>
      <c r="F6" s="127" t="s">
        <v>4</v>
      </c>
      <c r="G6" s="127" t="s">
        <v>5</v>
      </c>
      <c r="H6" s="33" t="s">
        <v>6</v>
      </c>
    </row>
    <row r="7" spans="2:10" s="2" customFormat="1" ht="18.3" x14ac:dyDescent="0.55000000000000004">
      <c r="B7" s="124"/>
      <c r="C7" s="126" t="s">
        <v>9</v>
      </c>
      <c r="D7" s="128" t="e">
        <f>SUM('VÝKAZ VÝMĚR'!#REF!,'VÝKAZ VÝMĚR'!D54)</f>
        <v>#REF!</v>
      </c>
      <c r="E7" s="128" t="s">
        <v>37</v>
      </c>
      <c r="F7" s="128"/>
      <c r="G7" s="128"/>
      <c r="H7" s="125"/>
    </row>
    <row r="8" spans="2:10" x14ac:dyDescent="0.55000000000000004">
      <c r="B8" s="13"/>
      <c r="C8" s="64" t="s">
        <v>120</v>
      </c>
      <c r="D8" s="19">
        <v>6</v>
      </c>
      <c r="E8" s="47" t="s">
        <v>48</v>
      </c>
      <c r="F8" s="46"/>
      <c r="G8" s="76">
        <f>F8*D8</f>
        <v>0</v>
      </c>
      <c r="H8" s="20"/>
    </row>
    <row r="9" spans="2:10" x14ac:dyDescent="0.55000000000000004">
      <c r="B9" s="13"/>
      <c r="C9" s="64" t="s">
        <v>51</v>
      </c>
      <c r="D9" s="19">
        <v>1</v>
      </c>
      <c r="E9" s="47" t="s">
        <v>48</v>
      </c>
      <c r="F9" s="46"/>
      <c r="G9" s="61">
        <f>D9*F9</f>
        <v>0</v>
      </c>
      <c r="H9" s="31" t="s">
        <v>41</v>
      </c>
    </row>
    <row r="10" spans="2:10" x14ac:dyDescent="0.55000000000000004">
      <c r="B10" s="19"/>
      <c r="C10" s="64" t="s">
        <v>42</v>
      </c>
      <c r="D10" s="19">
        <v>5</v>
      </c>
      <c r="E10" s="47" t="s">
        <v>48</v>
      </c>
      <c r="F10" s="46"/>
      <c r="G10" s="61">
        <f>D10*F10</f>
        <v>0</v>
      </c>
      <c r="H10" s="31" t="s">
        <v>43</v>
      </c>
    </row>
    <row r="11" spans="2:10" ht="28.8" x14ac:dyDescent="0.55000000000000004">
      <c r="B11" s="19"/>
      <c r="C11" s="64" t="s">
        <v>44</v>
      </c>
      <c r="D11" s="19">
        <v>12</v>
      </c>
      <c r="E11" s="47" t="s">
        <v>48</v>
      </c>
      <c r="F11" s="46"/>
      <c r="G11" s="61">
        <f>D11*F11</f>
        <v>0</v>
      </c>
      <c r="H11" s="31"/>
    </row>
    <row r="12" spans="2:10" x14ac:dyDescent="0.55000000000000004">
      <c r="B12" s="19"/>
      <c r="C12" s="64" t="s">
        <v>114</v>
      </c>
      <c r="D12" s="19">
        <v>1</v>
      </c>
      <c r="E12" s="47" t="s">
        <v>48</v>
      </c>
      <c r="F12" s="46"/>
      <c r="G12" s="61">
        <f>D12*F12</f>
        <v>0</v>
      </c>
      <c r="H12" s="65"/>
    </row>
    <row r="13" spans="2:10" x14ac:dyDescent="0.55000000000000004">
      <c r="B13" s="19"/>
      <c r="C13" s="64" t="s">
        <v>45</v>
      </c>
      <c r="D13" s="19">
        <v>1</v>
      </c>
      <c r="E13" s="47" t="s">
        <v>48</v>
      </c>
      <c r="F13" s="46"/>
      <c r="G13" s="61">
        <f>D13*F13</f>
        <v>0</v>
      </c>
      <c r="H13" s="65"/>
    </row>
    <row r="14" spans="2:10" s="2" customFormat="1" ht="18.3" x14ac:dyDescent="0.55000000000000004">
      <c r="B14" s="124"/>
      <c r="C14" s="126" t="s">
        <v>10</v>
      </c>
      <c r="D14" s="128" t="e">
        <f>SUM('VÝKAZ VÝMĚR'!#REF!)</f>
        <v>#REF!</v>
      </c>
      <c r="E14" s="128" t="s">
        <v>37</v>
      </c>
      <c r="F14" s="128"/>
      <c r="G14" s="128"/>
      <c r="H14" s="125"/>
    </row>
    <row r="15" spans="2:10" x14ac:dyDescent="0.55000000000000004">
      <c r="B15" s="13"/>
      <c r="C15" s="64" t="s">
        <v>115</v>
      </c>
      <c r="D15" s="19">
        <v>6</v>
      </c>
      <c r="E15" s="47" t="s">
        <v>48</v>
      </c>
      <c r="F15" s="46"/>
      <c r="G15" s="76">
        <f>F15*D15</f>
        <v>0</v>
      </c>
      <c r="H15" s="20"/>
    </row>
    <row r="16" spans="2:10" x14ac:dyDescent="0.55000000000000004">
      <c r="B16" s="19"/>
      <c r="C16" s="64" t="s">
        <v>42</v>
      </c>
      <c r="D16" s="19">
        <v>5</v>
      </c>
      <c r="E16" s="47" t="s">
        <v>48</v>
      </c>
      <c r="F16" s="46"/>
      <c r="G16" s="61">
        <f>D16*F16</f>
        <v>0</v>
      </c>
      <c r="H16" s="31"/>
    </row>
    <row r="17" spans="2:8" s="2" customFormat="1" ht="18.3" x14ac:dyDescent="0.55000000000000004">
      <c r="B17" s="124"/>
      <c r="C17" s="126" t="s">
        <v>116</v>
      </c>
      <c r="D17" s="130">
        <f>'VÝKAZ VÝMĚR'!D81</f>
        <v>5</v>
      </c>
      <c r="E17" s="128" t="s">
        <v>11</v>
      </c>
      <c r="F17" s="128"/>
      <c r="G17" s="128"/>
      <c r="H17" s="125"/>
    </row>
    <row r="18" spans="2:8" x14ac:dyDescent="0.55000000000000004">
      <c r="B18" s="13"/>
      <c r="C18" s="64" t="s">
        <v>129</v>
      </c>
      <c r="D18" s="19">
        <v>12</v>
      </c>
      <c r="E18" s="47" t="s">
        <v>48</v>
      </c>
      <c r="F18" s="46"/>
      <c r="G18" s="76">
        <f>F18*D18</f>
        <v>0</v>
      </c>
      <c r="H18" s="20"/>
    </row>
    <row r="19" spans="2:8" x14ac:dyDescent="0.55000000000000004">
      <c r="B19" s="19"/>
      <c r="C19" s="64" t="s">
        <v>50</v>
      </c>
      <c r="D19" s="19">
        <v>1</v>
      </c>
      <c r="E19" s="47" t="s">
        <v>48</v>
      </c>
      <c r="F19" s="46"/>
      <c r="G19" s="61">
        <f t="shared" ref="G19" si="0">D19*F19</f>
        <v>0</v>
      </c>
      <c r="H19" s="65"/>
    </row>
    <row r="20" spans="2:8" x14ac:dyDescent="0.55000000000000004">
      <c r="B20" s="19"/>
      <c r="C20" s="64" t="s">
        <v>121</v>
      </c>
      <c r="D20" s="19">
        <v>1</v>
      </c>
      <c r="E20" s="47" t="s">
        <v>48</v>
      </c>
      <c r="F20" s="46"/>
      <c r="G20" s="61">
        <f t="shared" ref="G20:G22" si="1">D20*F20</f>
        <v>0</v>
      </c>
      <c r="H20" s="65"/>
    </row>
    <row r="21" spans="2:8" x14ac:dyDescent="0.55000000000000004">
      <c r="B21" s="19"/>
      <c r="C21" s="64" t="s">
        <v>118</v>
      </c>
      <c r="D21" s="19">
        <v>3</v>
      </c>
      <c r="E21" s="47" t="s">
        <v>48</v>
      </c>
      <c r="F21" s="46"/>
      <c r="G21" s="61">
        <f t="shared" si="1"/>
        <v>0</v>
      </c>
      <c r="H21" s="65"/>
    </row>
    <row r="22" spans="2:8" x14ac:dyDescent="0.55000000000000004">
      <c r="B22" s="19"/>
      <c r="C22" s="64" t="s">
        <v>117</v>
      </c>
      <c r="D22" s="19">
        <v>1</v>
      </c>
      <c r="E22" s="47" t="s">
        <v>48</v>
      </c>
      <c r="F22" s="46"/>
      <c r="G22" s="61">
        <f t="shared" si="1"/>
        <v>0</v>
      </c>
      <c r="H22" s="65"/>
    </row>
    <row r="23" spans="2:8" s="2" customFormat="1" ht="18.3" x14ac:dyDescent="0.55000000000000004">
      <c r="B23" s="124"/>
      <c r="C23" s="126" t="s">
        <v>95</v>
      </c>
      <c r="D23" s="128">
        <f>'VÝKAZ VÝMĚR'!D14</f>
        <v>445</v>
      </c>
      <c r="E23" s="128" t="s">
        <v>37</v>
      </c>
      <c r="F23" s="128"/>
      <c r="G23" s="128"/>
      <c r="H23" s="125"/>
    </row>
    <row r="24" spans="2:8" ht="14.7" thickBot="1" x14ac:dyDescent="0.6">
      <c r="B24" s="13"/>
      <c r="C24" s="64" t="s">
        <v>119</v>
      </c>
      <c r="D24" s="19">
        <v>2</v>
      </c>
      <c r="E24" s="47" t="s">
        <v>48</v>
      </c>
      <c r="F24" s="46"/>
      <c r="G24" s="76">
        <f>F24*D24</f>
        <v>0</v>
      </c>
      <c r="H24" s="20"/>
    </row>
    <row r="25" spans="2:8" s="3" customFormat="1" ht="22.5" customHeight="1" thickBot="1" x14ac:dyDescent="0.6">
      <c r="B25"/>
      <c r="C25"/>
      <c r="D25" s="22" t="s">
        <v>53</v>
      </c>
      <c r="E25" s="23"/>
      <c r="F25" s="23"/>
      <c r="G25" s="129">
        <f>SUM(G8:G22)</f>
        <v>0</v>
      </c>
    </row>
    <row r="26" spans="2:8" ht="28.5" customHeight="1" x14ac:dyDescent="0.55000000000000004"/>
    <row r="27" spans="2:8" s="2" customFormat="1" ht="20.25" customHeight="1" x14ac:dyDescent="0.55000000000000004">
      <c r="B27" s="56" t="s">
        <v>49</v>
      </c>
      <c r="C27" s="32"/>
      <c r="D27" s="127" t="s">
        <v>2</v>
      </c>
      <c r="E27" s="127" t="s">
        <v>3</v>
      </c>
      <c r="F27" s="127" t="s">
        <v>4</v>
      </c>
      <c r="G27" s="127" t="s">
        <v>5</v>
      </c>
      <c r="H27" s="33" t="s">
        <v>6</v>
      </c>
    </row>
    <row r="28" spans="2:8" s="2" customFormat="1" ht="18.3" x14ac:dyDescent="0.55000000000000004">
      <c r="B28" s="124"/>
      <c r="C28" s="126" t="s">
        <v>9</v>
      </c>
      <c r="D28" s="128" t="e">
        <f>$D$7</f>
        <v>#REF!</v>
      </c>
      <c r="E28" s="128" t="s">
        <v>37</v>
      </c>
      <c r="F28" s="128"/>
      <c r="G28" s="128"/>
      <c r="H28" s="125"/>
    </row>
    <row r="29" spans="2:8" x14ac:dyDescent="0.55000000000000004">
      <c r="B29" s="13"/>
      <c r="C29" s="64" t="s">
        <v>120</v>
      </c>
      <c r="D29" s="19">
        <v>6</v>
      </c>
      <c r="E29" s="47" t="s">
        <v>48</v>
      </c>
      <c r="F29" s="46"/>
      <c r="G29" s="76">
        <f>F29*D29</f>
        <v>0</v>
      </c>
      <c r="H29" s="20"/>
    </row>
    <row r="30" spans="2:8" x14ac:dyDescent="0.55000000000000004">
      <c r="B30" s="13"/>
      <c r="C30" s="64" t="s">
        <v>51</v>
      </c>
      <c r="D30" s="19">
        <v>1</v>
      </c>
      <c r="E30" s="47" t="s">
        <v>48</v>
      </c>
      <c r="F30" s="46"/>
      <c r="G30" s="61">
        <f>D30*F30</f>
        <v>0</v>
      </c>
      <c r="H30" s="31" t="s">
        <v>41</v>
      </c>
    </row>
    <row r="31" spans="2:8" x14ac:dyDescent="0.55000000000000004">
      <c r="B31" s="19"/>
      <c r="C31" s="64" t="s">
        <v>42</v>
      </c>
      <c r="D31" s="19">
        <v>5</v>
      </c>
      <c r="E31" s="47" t="s">
        <v>48</v>
      </c>
      <c r="F31" s="46"/>
      <c r="G31" s="61">
        <f>D31*F31</f>
        <v>0</v>
      </c>
      <c r="H31" s="31" t="s">
        <v>43</v>
      </c>
    </row>
    <row r="32" spans="2:8" ht="28.8" x14ac:dyDescent="0.55000000000000004">
      <c r="B32" s="19"/>
      <c r="C32" s="64" t="s">
        <v>44</v>
      </c>
      <c r="D32" s="19">
        <v>12</v>
      </c>
      <c r="E32" s="47" t="s">
        <v>48</v>
      </c>
      <c r="F32" s="46"/>
      <c r="G32" s="61">
        <f>D32*F32</f>
        <v>0</v>
      </c>
      <c r="H32" s="31"/>
    </row>
    <row r="33" spans="2:8" x14ac:dyDescent="0.55000000000000004">
      <c r="B33" s="19"/>
      <c r="C33" s="64" t="s">
        <v>114</v>
      </c>
      <c r="D33" s="19">
        <v>1</v>
      </c>
      <c r="E33" s="47" t="s">
        <v>48</v>
      </c>
      <c r="F33" s="46"/>
      <c r="G33" s="61">
        <f>D33*F33</f>
        <v>0</v>
      </c>
      <c r="H33" s="65"/>
    </row>
    <row r="34" spans="2:8" x14ac:dyDescent="0.55000000000000004">
      <c r="B34" s="19"/>
      <c r="C34" s="64" t="s">
        <v>45</v>
      </c>
      <c r="D34" s="19">
        <v>1</v>
      </c>
      <c r="E34" s="47" t="s">
        <v>48</v>
      </c>
      <c r="F34" s="46"/>
      <c r="G34" s="61">
        <f>D34*F34</f>
        <v>0</v>
      </c>
      <c r="H34" s="65"/>
    </row>
    <row r="35" spans="2:8" s="2" customFormat="1" ht="18.3" x14ac:dyDescent="0.55000000000000004">
      <c r="B35" s="124"/>
      <c r="C35" s="126" t="s">
        <v>10</v>
      </c>
      <c r="D35" s="128" t="e">
        <f>$D$14</f>
        <v>#REF!</v>
      </c>
      <c r="E35" s="128" t="s">
        <v>37</v>
      </c>
      <c r="F35" s="128"/>
      <c r="G35" s="128"/>
      <c r="H35" s="125"/>
    </row>
    <row r="36" spans="2:8" x14ac:dyDescent="0.55000000000000004">
      <c r="B36" s="13"/>
      <c r="C36" s="64" t="s">
        <v>115</v>
      </c>
      <c r="D36" s="19">
        <v>6</v>
      </c>
      <c r="E36" s="47" t="s">
        <v>48</v>
      </c>
      <c r="F36" s="46"/>
      <c r="G36" s="76">
        <f>F36*D36</f>
        <v>0</v>
      </c>
      <c r="H36" s="20"/>
    </row>
    <row r="37" spans="2:8" x14ac:dyDescent="0.55000000000000004">
      <c r="B37" s="19"/>
      <c r="C37" s="64" t="s">
        <v>42</v>
      </c>
      <c r="D37" s="19">
        <v>5</v>
      </c>
      <c r="E37" s="47" t="s">
        <v>48</v>
      </c>
      <c r="F37" s="46"/>
      <c r="G37" s="61">
        <f>D37*F37</f>
        <v>0</v>
      </c>
      <c r="H37" s="31"/>
    </row>
    <row r="38" spans="2:8" s="2" customFormat="1" ht="18.3" x14ac:dyDescent="0.55000000000000004">
      <c r="B38" s="124"/>
      <c r="C38" s="126" t="s">
        <v>116</v>
      </c>
      <c r="D38" s="130">
        <f>$D$17</f>
        <v>5</v>
      </c>
      <c r="E38" s="128" t="s">
        <v>11</v>
      </c>
      <c r="F38" s="128"/>
      <c r="G38" s="128"/>
      <c r="H38" s="125"/>
    </row>
    <row r="39" spans="2:8" x14ac:dyDescent="0.55000000000000004">
      <c r="B39" s="13"/>
      <c r="C39" s="64" t="s">
        <v>129</v>
      </c>
      <c r="D39" s="19">
        <v>12</v>
      </c>
      <c r="E39" s="47" t="s">
        <v>48</v>
      </c>
      <c r="F39" s="46"/>
      <c r="G39" s="76">
        <f>F39*D39</f>
        <v>0</v>
      </c>
      <c r="H39" s="20"/>
    </row>
    <row r="40" spans="2:8" x14ac:dyDescent="0.55000000000000004">
      <c r="B40" s="19"/>
      <c r="C40" s="64" t="s">
        <v>50</v>
      </c>
      <c r="D40" s="19">
        <v>1</v>
      </c>
      <c r="E40" s="47" t="s">
        <v>48</v>
      </c>
      <c r="F40" s="46"/>
      <c r="G40" s="61">
        <f t="shared" ref="G40:G43" si="2">D40*F40</f>
        <v>0</v>
      </c>
      <c r="H40" s="65"/>
    </row>
    <row r="41" spans="2:8" x14ac:dyDescent="0.55000000000000004">
      <c r="B41" s="19"/>
      <c r="C41" s="64" t="s">
        <v>121</v>
      </c>
      <c r="D41" s="19">
        <v>1</v>
      </c>
      <c r="E41" s="47" t="s">
        <v>48</v>
      </c>
      <c r="F41" s="46"/>
      <c r="G41" s="61">
        <f t="shared" si="2"/>
        <v>0</v>
      </c>
      <c r="H41" s="65"/>
    </row>
    <row r="42" spans="2:8" x14ac:dyDescent="0.55000000000000004">
      <c r="B42" s="19"/>
      <c r="C42" s="64" t="s">
        <v>118</v>
      </c>
      <c r="D42" s="19">
        <v>3</v>
      </c>
      <c r="E42" s="47" t="s">
        <v>48</v>
      </c>
      <c r="F42" s="46"/>
      <c r="G42" s="61">
        <f t="shared" si="2"/>
        <v>0</v>
      </c>
      <c r="H42" s="65"/>
    </row>
    <row r="43" spans="2:8" x14ac:dyDescent="0.55000000000000004">
      <c r="B43" s="19"/>
      <c r="C43" s="64" t="s">
        <v>117</v>
      </c>
      <c r="D43" s="19">
        <v>1</v>
      </c>
      <c r="E43" s="47" t="s">
        <v>48</v>
      </c>
      <c r="F43" s="46"/>
      <c r="G43" s="61">
        <f t="shared" si="2"/>
        <v>0</v>
      </c>
      <c r="H43" s="65"/>
    </row>
    <row r="44" spans="2:8" s="2" customFormat="1" ht="18.3" x14ac:dyDescent="0.55000000000000004">
      <c r="B44" s="124"/>
      <c r="C44" s="126" t="s">
        <v>95</v>
      </c>
      <c r="D44" s="128">
        <f>$D$23</f>
        <v>445</v>
      </c>
      <c r="E44" s="128" t="s">
        <v>37</v>
      </c>
      <c r="F44" s="128"/>
      <c r="G44" s="128"/>
      <c r="H44" s="125"/>
    </row>
    <row r="45" spans="2:8" ht="14.7" thickBot="1" x14ac:dyDescent="0.6">
      <c r="B45" s="13"/>
      <c r="C45" s="64" t="s">
        <v>119</v>
      </c>
      <c r="D45" s="19">
        <v>2</v>
      </c>
      <c r="E45" s="47" t="s">
        <v>48</v>
      </c>
      <c r="F45" s="46"/>
      <c r="G45" s="76">
        <f>F45*D45</f>
        <v>0</v>
      </c>
      <c r="H45" s="20"/>
    </row>
    <row r="46" spans="2:8" s="3" customFormat="1" ht="22.5" customHeight="1" thickBot="1" x14ac:dyDescent="0.6">
      <c r="B46"/>
      <c r="C46"/>
      <c r="D46" s="22" t="s">
        <v>53</v>
      </c>
      <c r="E46" s="23"/>
      <c r="F46" s="23"/>
      <c r="G46" s="129">
        <f>SUM(G29:G43)</f>
        <v>0</v>
      </c>
    </row>
    <row r="47" spans="2:8" ht="28.5" customHeight="1" x14ac:dyDescent="0.55000000000000004"/>
    <row r="48" spans="2:8" s="2" customFormat="1" ht="20.25" customHeight="1" x14ac:dyDescent="0.55000000000000004">
      <c r="B48" s="56" t="s">
        <v>52</v>
      </c>
      <c r="C48" s="32"/>
      <c r="D48" s="127" t="s">
        <v>2</v>
      </c>
      <c r="E48" s="127" t="s">
        <v>3</v>
      </c>
      <c r="F48" s="127" t="s">
        <v>4</v>
      </c>
      <c r="G48" s="127" t="s">
        <v>5</v>
      </c>
      <c r="H48" s="33" t="s">
        <v>6</v>
      </c>
    </row>
    <row r="49" spans="2:8" s="2" customFormat="1" ht="18.3" x14ac:dyDescent="0.55000000000000004">
      <c r="B49" s="124"/>
      <c r="C49" s="126" t="s">
        <v>9</v>
      </c>
      <c r="D49" s="128" t="e">
        <f>$D$7</f>
        <v>#REF!</v>
      </c>
      <c r="E49" s="128" t="s">
        <v>37</v>
      </c>
      <c r="F49" s="128"/>
      <c r="G49" s="128"/>
      <c r="H49" s="125"/>
    </row>
    <row r="50" spans="2:8" x14ac:dyDescent="0.55000000000000004">
      <c r="B50" s="13"/>
      <c r="C50" s="64" t="s">
        <v>120</v>
      </c>
      <c r="D50" s="19">
        <v>6</v>
      </c>
      <c r="E50" s="47" t="s">
        <v>48</v>
      </c>
      <c r="F50" s="46"/>
      <c r="G50" s="76">
        <f>F50*D50</f>
        <v>0</v>
      </c>
      <c r="H50" s="20"/>
    </row>
    <row r="51" spans="2:8" x14ac:dyDescent="0.55000000000000004">
      <c r="B51" s="13"/>
      <c r="C51" s="64" t="s">
        <v>51</v>
      </c>
      <c r="D51" s="19">
        <v>1</v>
      </c>
      <c r="E51" s="47" t="s">
        <v>48</v>
      </c>
      <c r="F51" s="46"/>
      <c r="G51" s="61">
        <f>D51*F51</f>
        <v>0</v>
      </c>
      <c r="H51" s="31" t="s">
        <v>41</v>
      </c>
    </row>
    <row r="52" spans="2:8" x14ac:dyDescent="0.55000000000000004">
      <c r="B52" s="19"/>
      <c r="C52" s="64" t="s">
        <v>42</v>
      </c>
      <c r="D52" s="19">
        <v>5</v>
      </c>
      <c r="E52" s="47" t="s">
        <v>48</v>
      </c>
      <c r="F52" s="46"/>
      <c r="G52" s="61">
        <f>D52*F52</f>
        <v>0</v>
      </c>
      <c r="H52" s="31" t="s">
        <v>43</v>
      </c>
    </row>
    <row r="53" spans="2:8" ht="28.8" x14ac:dyDescent="0.55000000000000004">
      <c r="B53" s="19"/>
      <c r="C53" s="64" t="s">
        <v>44</v>
      </c>
      <c r="D53" s="19">
        <v>12</v>
      </c>
      <c r="E53" s="47" t="s">
        <v>48</v>
      </c>
      <c r="F53" s="46"/>
      <c r="G53" s="61">
        <f>D53*F53</f>
        <v>0</v>
      </c>
      <c r="H53" s="31"/>
    </row>
    <row r="54" spans="2:8" x14ac:dyDescent="0.55000000000000004">
      <c r="B54" s="19"/>
      <c r="C54" s="64" t="s">
        <v>114</v>
      </c>
      <c r="D54" s="19">
        <v>1</v>
      </c>
      <c r="E54" s="47" t="s">
        <v>48</v>
      </c>
      <c r="F54" s="46"/>
      <c r="G54" s="61">
        <f>D54*F54</f>
        <v>0</v>
      </c>
      <c r="H54" s="65"/>
    </row>
    <row r="55" spans="2:8" x14ac:dyDescent="0.55000000000000004">
      <c r="B55" s="19"/>
      <c r="C55" s="64" t="s">
        <v>45</v>
      </c>
      <c r="D55" s="19">
        <v>1</v>
      </c>
      <c r="E55" s="47" t="s">
        <v>48</v>
      </c>
      <c r="F55" s="46"/>
      <c r="G55" s="61">
        <f>D55*F55</f>
        <v>0</v>
      </c>
      <c r="H55" s="65"/>
    </row>
    <row r="56" spans="2:8" s="2" customFormat="1" ht="18.3" x14ac:dyDescent="0.55000000000000004">
      <c r="B56" s="124"/>
      <c r="C56" s="126" t="s">
        <v>10</v>
      </c>
      <c r="D56" s="128" t="e">
        <f>$D$14</f>
        <v>#REF!</v>
      </c>
      <c r="E56" s="128" t="s">
        <v>37</v>
      </c>
      <c r="F56" s="128"/>
      <c r="G56" s="128"/>
      <c r="H56" s="125"/>
    </row>
    <row r="57" spans="2:8" x14ac:dyDescent="0.55000000000000004">
      <c r="B57" s="13"/>
      <c r="C57" s="64" t="s">
        <v>115</v>
      </c>
      <c r="D57" s="19">
        <v>6</v>
      </c>
      <c r="E57" s="47" t="s">
        <v>48</v>
      </c>
      <c r="F57" s="46"/>
      <c r="G57" s="76">
        <f>F57*D57</f>
        <v>0</v>
      </c>
      <c r="H57" s="20"/>
    </row>
    <row r="58" spans="2:8" x14ac:dyDescent="0.55000000000000004">
      <c r="B58" s="19"/>
      <c r="C58" s="64" t="s">
        <v>42</v>
      </c>
      <c r="D58" s="19">
        <v>5</v>
      </c>
      <c r="E58" s="47" t="s">
        <v>48</v>
      </c>
      <c r="F58" s="46"/>
      <c r="G58" s="61">
        <f>D58*F58</f>
        <v>0</v>
      </c>
      <c r="H58" s="31"/>
    </row>
    <row r="59" spans="2:8" s="2" customFormat="1" ht="18.3" x14ac:dyDescent="0.55000000000000004">
      <c r="B59" s="124"/>
      <c r="C59" s="126" t="s">
        <v>116</v>
      </c>
      <c r="D59" s="130">
        <f>$D$17</f>
        <v>5</v>
      </c>
      <c r="E59" s="128" t="s">
        <v>11</v>
      </c>
      <c r="F59" s="128"/>
      <c r="G59" s="128"/>
      <c r="H59" s="125"/>
    </row>
    <row r="60" spans="2:8" x14ac:dyDescent="0.55000000000000004">
      <c r="B60" s="13"/>
      <c r="C60" s="64" t="s">
        <v>129</v>
      </c>
      <c r="D60" s="19">
        <v>12</v>
      </c>
      <c r="E60" s="47" t="s">
        <v>48</v>
      </c>
      <c r="F60" s="46"/>
      <c r="G60" s="76">
        <f>F60*D60</f>
        <v>0</v>
      </c>
      <c r="H60" s="20"/>
    </row>
    <row r="61" spans="2:8" x14ac:dyDescent="0.55000000000000004">
      <c r="B61" s="19"/>
      <c r="C61" s="64" t="s">
        <v>50</v>
      </c>
      <c r="D61" s="19">
        <v>1</v>
      </c>
      <c r="E61" s="47" t="s">
        <v>48</v>
      </c>
      <c r="F61" s="46"/>
      <c r="G61" s="61">
        <f t="shared" ref="G61:G64" si="3">D61*F61</f>
        <v>0</v>
      </c>
      <c r="H61" s="65"/>
    </row>
    <row r="62" spans="2:8" x14ac:dyDescent="0.55000000000000004">
      <c r="B62" s="19"/>
      <c r="C62" s="64" t="s">
        <v>121</v>
      </c>
      <c r="D62" s="19">
        <v>1</v>
      </c>
      <c r="E62" s="47" t="s">
        <v>48</v>
      </c>
      <c r="F62" s="46"/>
      <c r="G62" s="61">
        <f t="shared" si="3"/>
        <v>0</v>
      </c>
      <c r="H62" s="65"/>
    </row>
    <row r="63" spans="2:8" x14ac:dyDescent="0.55000000000000004">
      <c r="B63" s="19"/>
      <c r="C63" s="64" t="s">
        <v>118</v>
      </c>
      <c r="D63" s="19">
        <v>3</v>
      </c>
      <c r="E63" s="47" t="s">
        <v>48</v>
      </c>
      <c r="F63" s="46"/>
      <c r="G63" s="61">
        <f t="shared" si="3"/>
        <v>0</v>
      </c>
      <c r="H63" s="65"/>
    </row>
    <row r="64" spans="2:8" x14ac:dyDescent="0.55000000000000004">
      <c r="B64" s="19"/>
      <c r="C64" s="64" t="s">
        <v>117</v>
      </c>
      <c r="D64" s="19">
        <v>1</v>
      </c>
      <c r="E64" s="47" t="s">
        <v>48</v>
      </c>
      <c r="F64" s="46"/>
      <c r="G64" s="61">
        <f t="shared" si="3"/>
        <v>0</v>
      </c>
      <c r="H64" s="65"/>
    </row>
    <row r="65" spans="2:10" s="2" customFormat="1" ht="18.3" x14ac:dyDescent="0.55000000000000004">
      <c r="B65" s="124"/>
      <c r="C65" s="126" t="s">
        <v>95</v>
      </c>
      <c r="D65" s="128">
        <f>$D$23</f>
        <v>445</v>
      </c>
      <c r="E65" s="128" t="s">
        <v>37</v>
      </c>
      <c r="F65" s="128"/>
      <c r="G65" s="128"/>
      <c r="H65" s="125"/>
    </row>
    <row r="66" spans="2:10" ht="14.7" thickBot="1" x14ac:dyDescent="0.6">
      <c r="B66" s="13"/>
      <c r="C66" s="64" t="s">
        <v>119</v>
      </c>
      <c r="D66" s="19">
        <v>2</v>
      </c>
      <c r="E66" s="47" t="s">
        <v>48</v>
      </c>
      <c r="F66" s="46"/>
      <c r="G66" s="76">
        <f>F66*D66</f>
        <v>0</v>
      </c>
      <c r="H66" s="20"/>
    </row>
    <row r="67" spans="2:10" s="3" customFormat="1" ht="22.5" customHeight="1" thickBot="1" x14ac:dyDescent="0.6">
      <c r="B67"/>
      <c r="C67"/>
      <c r="D67" s="22" t="s">
        <v>53</v>
      </c>
      <c r="E67" s="23"/>
      <c r="F67" s="23"/>
      <c r="G67" s="129">
        <f>SUM(G50:G64)</f>
        <v>0</v>
      </c>
    </row>
    <row r="68" spans="2:10" ht="28.5" customHeight="1" x14ac:dyDescent="0.55000000000000004"/>
    <row r="69" spans="2:10" s="4" customFormat="1" ht="18.3" x14ac:dyDescent="0.7">
      <c r="B69" s="5" t="s">
        <v>12</v>
      </c>
    </row>
    <row r="70" spans="2:10" s="4" customFormat="1" ht="18.3" x14ac:dyDescent="0.7">
      <c r="B70" s="51" t="s">
        <v>19</v>
      </c>
      <c r="C70" s="51"/>
      <c r="D70" s="51"/>
      <c r="E70" s="51"/>
      <c r="F70" s="51"/>
      <c r="G70" s="51"/>
      <c r="H70" s="51"/>
      <c r="I70" s="51"/>
      <c r="J70" s="51"/>
    </row>
    <row r="71" spans="2:10" s="4" customFormat="1" ht="18.3" x14ac:dyDescent="0.7">
      <c r="B71" s="51" t="s">
        <v>13</v>
      </c>
      <c r="C71" s="51"/>
      <c r="D71" s="51"/>
      <c r="E71" s="51"/>
      <c r="F71" s="51"/>
      <c r="G71" s="51"/>
      <c r="H71" s="51"/>
      <c r="I71" s="51"/>
      <c r="J71" s="51"/>
    </row>
    <row r="72" spans="2:10" s="4" customFormat="1" ht="18.600000000000001" thickBot="1" x14ac:dyDescent="0.75">
      <c r="B72"/>
      <c r="C72" s="16"/>
      <c r="D72" s="16"/>
      <c r="E72" s="16"/>
      <c r="F72" s="16"/>
      <c r="G72" s="16"/>
      <c r="H72" s="16"/>
      <c r="I72" s="16"/>
    </row>
    <row r="73" spans="2:10" ht="33.6" customHeight="1" thickBot="1" x14ac:dyDescent="0.6">
      <c r="B73" s="52" t="s">
        <v>39</v>
      </c>
      <c r="C73" s="53"/>
      <c r="D73" s="53"/>
      <c r="E73" s="53"/>
      <c r="F73" s="53"/>
      <c r="G73" s="131">
        <f>SUM(G25,G46,G67)</f>
        <v>0</v>
      </c>
      <c r="H73" s="44"/>
    </row>
    <row r="74" spans="2:10" s="7" customFormat="1" ht="33.6" customHeight="1" thickBot="1" x14ac:dyDescent="0.6">
      <c r="B74" s="54" t="s">
        <v>40</v>
      </c>
      <c r="C74" s="55"/>
      <c r="D74" s="55"/>
      <c r="E74" s="55"/>
      <c r="F74" s="55"/>
      <c r="G74" s="63">
        <f>G73*1.21</f>
        <v>0</v>
      </c>
      <c r="H74" s="63"/>
    </row>
  </sheetData>
  <pageMargins left="0.7" right="0.7" top="0.75" bottom="0.75" header="0.3" footer="0.3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ROSTLINNÝ MATERIÁL</vt:lpstr>
      <vt:lpstr>VÝKAZ VÝMĚR</vt:lpstr>
      <vt:lpstr>NÁSLEDNÁ PÉČE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Vlasta Hábová</cp:lastModifiedBy>
  <cp:lastPrinted>2024-01-10T18:14:35Z</cp:lastPrinted>
  <dcterms:created xsi:type="dcterms:W3CDTF">2019-07-12T08:07:47Z</dcterms:created>
  <dcterms:modified xsi:type="dcterms:W3CDTF">2024-07-17T19:07:46Z</dcterms:modified>
</cp:coreProperties>
</file>